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1\一般財団法人エルピーガス振興センター Dropbox\岩﨑雄太\令和５年度　補正予算\さ　参考様式\実績報告書\共通\"/>
    </mc:Choice>
  </mc:AlternateContent>
  <xr:revisionPtr revIDLastSave="0" documentId="13_ncr:1_{24D4112F-C300-4DFE-B0A7-C53CC94FD6B1}" xr6:coauthVersionLast="47" xr6:coauthVersionMax="47" xr10:uidLastSave="{00000000-0000-0000-0000-000000000000}"/>
  <bookViews>
    <workbookView xWindow="-120" yWindow="-120" windowWidth="29040" windowHeight="15720" firstSheet="2" activeTab="5" xr2:uid="{00000000-000D-0000-FFFF-FFFF00000000}"/>
  </bookViews>
  <sheets>
    <sheet name="DB" sheetId="7" state="hidden" r:id="rId1"/>
    <sheet name="DB (2)" sheetId="8" state="hidden" r:id="rId2"/>
    <sheet name="記入例(区分1)" sheetId="12" r:id="rId3"/>
    <sheet name="記入例(区分2)" sheetId="13" r:id="rId4"/>
    <sheet name="記入例(区分3)" sheetId="14" r:id="rId5"/>
    <sheet name="入力シート" sheetId="6" r:id="rId6"/>
    <sheet name="様式第20" sheetId="2" r:id="rId7"/>
    <sheet name="様式第21" sheetId="3" r:id="rId8"/>
  </sheets>
  <definedNames>
    <definedName name="_xlnm._FilterDatabase" localSheetId="5" hidden="1">入力シート!$B$4:$E$7</definedName>
    <definedName name="_xlnm.Print_Area" localSheetId="2">'記入例(区分1)'!$A$14:$G$34</definedName>
    <definedName name="_xlnm.Print_Area" localSheetId="3">'記入例(区分2)'!$A$14:$G$34</definedName>
    <definedName name="_xlnm.Print_Area" localSheetId="4">'記入例(区分3)'!$A$14:$G$34</definedName>
    <definedName name="区分1_スマートメーター「LPWA通信機器」等の導入事業">テーブル1[区分1_スマートメーター「LPWA通信機器」等の導入事業]</definedName>
    <definedName name="区分2_石油ガス配送車両導入事業">テーブル3[区分2_石油ガス配送車両導入事業]</definedName>
    <definedName name="区分3_石油ガス充填所自動化設備導入事業">'DB (2)'!$C$2:$C$3</definedName>
    <definedName name="区分名">'DB (2)'!$A$1:$C$1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8" i="3"/>
  <c r="B9" i="2"/>
  <c r="B8" i="2"/>
  <c r="G5" i="3"/>
  <c r="G4" i="3"/>
  <c r="G3" i="3"/>
  <c r="G2" i="3"/>
  <c r="G3" i="2"/>
  <c r="G4" i="2"/>
  <c r="G5" i="2"/>
  <c r="G2" i="2"/>
  <c r="F4" i="6"/>
  <c r="F28" i="3"/>
  <c r="F28" i="2"/>
  <c r="D24" i="3" l="1"/>
  <c r="F27" i="3"/>
  <c r="D27" i="3"/>
  <c r="C27" i="3"/>
  <c r="B27" i="3"/>
  <c r="A27" i="3"/>
  <c r="H27" i="3" s="1"/>
  <c r="F26" i="3"/>
  <c r="D26" i="3"/>
  <c r="C26" i="3"/>
  <c r="B26" i="3"/>
  <c r="A26" i="3"/>
  <c r="H26" i="3" s="1"/>
  <c r="F25" i="3"/>
  <c r="D25" i="3"/>
  <c r="C25" i="3"/>
  <c r="B25" i="3"/>
  <c r="A25" i="3"/>
  <c r="H25" i="3" s="1"/>
  <c r="F24" i="3"/>
  <c r="C24" i="3"/>
  <c r="B24" i="3"/>
  <c r="A24" i="3"/>
  <c r="G24" i="3" s="1"/>
  <c r="F23" i="3"/>
  <c r="D23" i="3"/>
  <c r="C23" i="3"/>
  <c r="E23" i="3" s="1"/>
  <c r="B23" i="3"/>
  <c r="A23" i="3"/>
  <c r="H23" i="3" s="1"/>
  <c r="F22" i="3"/>
  <c r="D22" i="3"/>
  <c r="C22" i="3"/>
  <c r="B22" i="3"/>
  <c r="A22" i="3"/>
  <c r="H22" i="3" s="1"/>
  <c r="F21" i="3"/>
  <c r="D21" i="3"/>
  <c r="C21" i="3"/>
  <c r="B21" i="3"/>
  <c r="A21" i="3"/>
  <c r="H21" i="3" s="1"/>
  <c r="F20" i="3"/>
  <c r="D20" i="3"/>
  <c r="C20" i="3"/>
  <c r="B20" i="3"/>
  <c r="A20" i="3"/>
  <c r="H20" i="3" s="1"/>
  <c r="F19" i="3"/>
  <c r="D19" i="3"/>
  <c r="C19" i="3"/>
  <c r="B19" i="3"/>
  <c r="A19" i="3"/>
  <c r="H19" i="3" s="1"/>
  <c r="F18" i="3"/>
  <c r="D18" i="3"/>
  <c r="C18" i="3"/>
  <c r="E18" i="3" s="1"/>
  <c r="B18" i="3"/>
  <c r="A18" i="3"/>
  <c r="H18" i="3" s="1"/>
  <c r="F17" i="3"/>
  <c r="D17" i="3"/>
  <c r="C17" i="3"/>
  <c r="B17" i="3"/>
  <c r="A17" i="3"/>
  <c r="H17" i="3" s="1"/>
  <c r="F16" i="3"/>
  <c r="D16" i="3"/>
  <c r="C16" i="3"/>
  <c r="E16" i="3" s="1"/>
  <c r="B16" i="3"/>
  <c r="A16" i="3"/>
  <c r="H16" i="3" s="1"/>
  <c r="F15" i="3"/>
  <c r="D15" i="3"/>
  <c r="C15" i="3"/>
  <c r="E15" i="3" s="1"/>
  <c r="B15" i="3"/>
  <c r="A15" i="3"/>
  <c r="H15" i="3" s="1"/>
  <c r="F14" i="3"/>
  <c r="D14" i="3"/>
  <c r="C14" i="3"/>
  <c r="B14" i="3"/>
  <c r="A14" i="3"/>
  <c r="H14" i="3" s="1"/>
  <c r="F13" i="3"/>
  <c r="D13" i="3"/>
  <c r="C13" i="3"/>
  <c r="B13" i="3"/>
  <c r="A13" i="3"/>
  <c r="H13" i="3" s="1"/>
  <c r="F12" i="3"/>
  <c r="D12" i="3"/>
  <c r="C12" i="3"/>
  <c r="B12" i="3"/>
  <c r="A12" i="3"/>
  <c r="H12" i="3" s="1"/>
  <c r="H17" i="2"/>
  <c r="H26" i="2"/>
  <c r="G14" i="2"/>
  <c r="G26" i="2"/>
  <c r="F13" i="2"/>
  <c r="F14" i="2"/>
  <c r="F15" i="2"/>
  <c r="F16" i="2"/>
  <c r="F17" i="2"/>
  <c r="F18" i="2"/>
  <c r="F19" i="2"/>
  <c r="F20" i="2"/>
  <c r="F21" i="2"/>
  <c r="F22" i="2"/>
  <c r="F23" i="2"/>
  <c r="F24" i="2"/>
  <c r="F25" i="2"/>
  <c r="F26" i="2"/>
  <c r="F27" i="2"/>
  <c r="D13" i="2"/>
  <c r="D14" i="2"/>
  <c r="D15" i="2"/>
  <c r="D16" i="2"/>
  <c r="D17" i="2"/>
  <c r="D18" i="2"/>
  <c r="D19" i="2"/>
  <c r="D20" i="2"/>
  <c r="E20" i="2" s="1"/>
  <c r="D21" i="2"/>
  <c r="E21" i="2" s="1"/>
  <c r="D22" i="2"/>
  <c r="D23" i="2"/>
  <c r="D24" i="2"/>
  <c r="D25" i="2"/>
  <c r="D26" i="2"/>
  <c r="D27" i="2"/>
  <c r="C13" i="2"/>
  <c r="C14" i="2"/>
  <c r="E14" i="2" s="1"/>
  <c r="C15" i="2"/>
  <c r="C16" i="2"/>
  <c r="C17" i="2"/>
  <c r="C18" i="2"/>
  <c r="E18" i="2" s="1"/>
  <c r="C19" i="2"/>
  <c r="C20" i="2"/>
  <c r="C21" i="2"/>
  <c r="C22" i="2"/>
  <c r="C23" i="2"/>
  <c r="E23" i="2" s="1"/>
  <c r="C24" i="2"/>
  <c r="E24" i="2" s="1"/>
  <c r="C25" i="2"/>
  <c r="E25" i="2" s="1"/>
  <c r="C26" i="2"/>
  <c r="E26" i="2" s="1"/>
  <c r="C27" i="2"/>
  <c r="E27" i="2" s="1"/>
  <c r="B13" i="2"/>
  <c r="B14" i="2"/>
  <c r="B15" i="2"/>
  <c r="B16" i="2"/>
  <c r="B17" i="2"/>
  <c r="B18" i="2"/>
  <c r="B19" i="2"/>
  <c r="B20" i="2"/>
  <c r="B21" i="2"/>
  <c r="B22" i="2"/>
  <c r="B23" i="2"/>
  <c r="B24" i="2"/>
  <c r="B25" i="2"/>
  <c r="B26" i="2"/>
  <c r="B27" i="2"/>
  <c r="A13" i="2"/>
  <c r="G13" i="2" s="1"/>
  <c r="A14" i="2"/>
  <c r="H14" i="2" s="1"/>
  <c r="A15" i="2"/>
  <c r="G15" i="2" s="1"/>
  <c r="A16" i="2"/>
  <c r="G16" i="2" s="1"/>
  <c r="A17" i="2"/>
  <c r="G17" i="2" s="1"/>
  <c r="A18" i="2"/>
  <c r="H18" i="2" s="1"/>
  <c r="A19" i="2"/>
  <c r="H19" i="2" s="1"/>
  <c r="A20" i="2"/>
  <c r="H20" i="2" s="1"/>
  <c r="A21" i="2"/>
  <c r="H21" i="2" s="1"/>
  <c r="A22" i="2"/>
  <c r="H22" i="2" s="1"/>
  <c r="A23" i="2"/>
  <c r="G23" i="2" s="1"/>
  <c r="A24" i="2"/>
  <c r="G24" i="2" s="1"/>
  <c r="A25" i="2"/>
  <c r="G25" i="2" s="1"/>
  <c r="A26" i="2"/>
  <c r="A27" i="2"/>
  <c r="H27" i="2" s="1"/>
  <c r="B38" i="12"/>
  <c r="G33" i="12"/>
  <c r="G32" i="12"/>
  <c r="F4" i="12"/>
  <c r="B38" i="14"/>
  <c r="G33" i="14"/>
  <c r="G32" i="14"/>
  <c r="G23" i="14"/>
  <c r="G22" i="14"/>
  <c r="G21" i="14"/>
  <c r="G20" i="14"/>
  <c r="G18" i="14"/>
  <c r="E13" i="3" l="1"/>
  <c r="E22" i="3"/>
  <c r="E24" i="3"/>
  <c r="G26" i="3"/>
  <c r="E22" i="2"/>
  <c r="E20" i="3"/>
  <c r="E25" i="3"/>
  <c r="E27" i="3"/>
  <c r="H24" i="3"/>
  <c r="G18" i="3"/>
  <c r="G20" i="3"/>
  <c r="E14" i="3"/>
  <c r="E19" i="2"/>
  <c r="E19" i="3"/>
  <c r="E21" i="3"/>
  <c r="E12" i="3"/>
  <c r="E17" i="3"/>
  <c r="G21" i="2"/>
  <c r="E16" i="2"/>
  <c r="G20" i="2"/>
  <c r="G19" i="2"/>
  <c r="H13" i="2"/>
  <c r="H24" i="2"/>
  <c r="H23" i="2"/>
  <c r="E17" i="2"/>
  <c r="E13" i="2"/>
  <c r="E15" i="2"/>
  <c r="G18" i="2"/>
  <c r="G21" i="3"/>
  <c r="G23" i="3"/>
  <c r="H25" i="2"/>
  <c r="G27" i="3"/>
  <c r="G22" i="2"/>
  <c r="H16" i="2"/>
  <c r="G27" i="2"/>
  <c r="H15" i="2"/>
  <c r="E26" i="3"/>
  <c r="G15" i="3"/>
  <c r="G17" i="3"/>
  <c r="G12" i="3"/>
  <c r="G14" i="3"/>
  <c r="G13" i="3"/>
  <c r="G16" i="3"/>
  <c r="G19" i="3"/>
  <c r="G22" i="3"/>
  <c r="G25" i="3"/>
  <c r="B38" i="13"/>
  <c r="G33" i="13"/>
  <c r="G32" i="13"/>
  <c r="G23" i="13"/>
  <c r="G22" i="13"/>
  <c r="G21" i="13"/>
  <c r="G20" i="13"/>
  <c r="G19" i="13"/>
  <c r="G18" i="13"/>
  <c r="G19" i="6"/>
  <c r="G20" i="6"/>
  <c r="G21" i="6"/>
  <c r="G22" i="6"/>
  <c r="G23" i="6"/>
  <c r="G32" i="6"/>
  <c r="G33" i="6"/>
  <c r="G18" i="6"/>
  <c r="E28" i="3" l="1"/>
  <c r="B36" i="6" s="1"/>
  <c r="F12" i="2"/>
  <c r="C12" i="2"/>
  <c r="D12" i="2"/>
  <c r="B12" i="2"/>
  <c r="A12" i="2"/>
  <c r="G12" i="2" s="1"/>
  <c r="H12" i="2" l="1"/>
  <c r="E12" i="2"/>
  <c r="E28" i="2" l="1"/>
</calcChain>
</file>

<file path=xl/sharedStrings.xml><?xml version="1.0" encoding="utf-8"?>
<sst xmlns="http://schemas.openxmlformats.org/spreadsheetml/2006/main" count="210" uniqueCount="91">
  <si>
    <t>（様式第２0）</t>
    <rPh sb="1" eb="4">
      <t>ヨウシキダイ</t>
    </rPh>
    <phoneticPr fontId="5"/>
  </si>
  <si>
    <t>補助金交付番号</t>
    <rPh sb="0" eb="7">
      <t>ホジョキンコウフバンゴウ</t>
    </rPh>
    <phoneticPr fontId="5"/>
  </si>
  <si>
    <t>補助事業者名</t>
    <rPh sb="0" eb="6">
      <t>ホジョジギョウシャメイ</t>
    </rPh>
    <phoneticPr fontId="5"/>
  </si>
  <si>
    <t>令和５年度補正石油ガス流通合理化対策事業費補助金</t>
    <phoneticPr fontId="7"/>
  </si>
  <si>
    <t>共同補助事業者名</t>
    <rPh sb="0" eb="2">
      <t>キョウドウ</t>
    </rPh>
    <rPh sb="2" eb="8">
      <t>ホジョジギョウシャメイ</t>
    </rPh>
    <phoneticPr fontId="5"/>
  </si>
  <si>
    <t>（石油ガス配送合理化・設備整備事業のうち石油ガス配送合理化・設備整備事業分のうち石油ガス配送合理化事業分）</t>
    <phoneticPr fontId="7"/>
  </si>
  <si>
    <t>区分</t>
    <rPh sb="0" eb="2">
      <t>クブン</t>
    </rPh>
    <phoneticPr fontId="5"/>
  </si>
  <si>
    <t>取得財産等管理台帳</t>
    <rPh sb="0" eb="2">
      <t>シュトク</t>
    </rPh>
    <rPh sb="2" eb="4">
      <t>ザイサン</t>
    </rPh>
    <rPh sb="4" eb="5">
      <t>トウ</t>
    </rPh>
    <rPh sb="5" eb="7">
      <t>カンリ</t>
    </rPh>
    <rPh sb="7" eb="9">
      <t>ダイチョウ</t>
    </rPh>
    <phoneticPr fontId="7"/>
  </si>
  <si>
    <t>機器等を保管している場所（名称）</t>
    <phoneticPr fontId="7"/>
  </si>
  <si>
    <t>機器等を保管している住所</t>
    <rPh sb="0" eb="2">
      <t>キキ</t>
    </rPh>
    <rPh sb="2" eb="3">
      <t>トウ</t>
    </rPh>
    <rPh sb="4" eb="6">
      <t>ホカン</t>
    </rPh>
    <rPh sb="10" eb="12">
      <t>ジュウショ</t>
    </rPh>
    <phoneticPr fontId="7"/>
  </si>
  <si>
    <t>財産名</t>
    <rPh sb="0" eb="2">
      <t>ザイサン</t>
    </rPh>
    <rPh sb="2" eb="3">
      <t>メイ</t>
    </rPh>
    <phoneticPr fontId="5"/>
  </si>
  <si>
    <t>規格</t>
    <rPh sb="0" eb="2">
      <t>キカク</t>
    </rPh>
    <phoneticPr fontId="5"/>
  </si>
  <si>
    <t>数量</t>
    <rPh sb="0" eb="2">
      <t>スウリョウ</t>
    </rPh>
    <phoneticPr fontId="5"/>
  </si>
  <si>
    <t>単価
(円/税抜)</t>
    <rPh sb="0" eb="2">
      <t>タンカ</t>
    </rPh>
    <rPh sb="4" eb="5">
      <t>エン</t>
    </rPh>
    <rPh sb="6" eb="8">
      <t>ゼイヌキ</t>
    </rPh>
    <phoneticPr fontId="5"/>
  </si>
  <si>
    <t>金額(円)</t>
    <rPh sb="0" eb="2">
      <t>キンガク</t>
    </rPh>
    <rPh sb="3" eb="4">
      <t>エン</t>
    </rPh>
    <phoneticPr fontId="5"/>
  </si>
  <si>
    <t>取得年月日</t>
    <rPh sb="0" eb="5">
      <t>シュトクネンガッピ</t>
    </rPh>
    <phoneticPr fontId="5"/>
  </si>
  <si>
    <t>処分制限
期間(年)</t>
    <rPh sb="0" eb="2">
      <t>ショブン</t>
    </rPh>
    <rPh sb="2" eb="4">
      <t>セイゲン</t>
    </rPh>
    <rPh sb="5" eb="7">
      <t>キカン</t>
    </rPh>
    <rPh sb="8" eb="9">
      <t>ネン</t>
    </rPh>
    <phoneticPr fontId="5"/>
  </si>
  <si>
    <t>補助率</t>
    <rPh sb="0" eb="3">
      <t>ホジョリツ</t>
    </rPh>
    <phoneticPr fontId="5"/>
  </si>
  <si>
    <t>合計</t>
    <rPh sb="0" eb="2">
      <t>ゴウケイ</t>
    </rPh>
    <phoneticPr fontId="7"/>
  </si>
  <si>
    <t>注1.対象となる取得財産等は、取得価格又は効用の増加価格が業務方法書第２５条第１項に定める処分制限額以上の財産とする。</t>
    <rPh sb="0" eb="1">
      <t>チュウ</t>
    </rPh>
    <phoneticPr fontId="3"/>
  </si>
  <si>
    <t>注3.取得年月日は、検収年月日を記載する。</t>
    <rPh sb="0" eb="1">
      <t>チュウ</t>
    </rPh>
    <phoneticPr fontId="3"/>
  </si>
  <si>
    <t>（様式第２１）</t>
    <rPh sb="1" eb="4">
      <t>ヨウシキダイ</t>
    </rPh>
    <phoneticPr fontId="5"/>
  </si>
  <si>
    <t>取得財産等管理明細表</t>
    <rPh sb="0" eb="2">
      <t>シュトク</t>
    </rPh>
    <rPh sb="5" eb="7">
      <t>カンリ</t>
    </rPh>
    <rPh sb="7" eb="10">
      <t>メイサイヒョウ</t>
    </rPh>
    <phoneticPr fontId="7"/>
  </si>
  <si>
    <t>業務方法書第２４条第３項の規定に基づき、以下のとおり報告します。</t>
    <phoneticPr fontId="7"/>
  </si>
  <si>
    <t>注2.数量は、同一規格等であれば一括して記載して差し支えない。単価が異なる場合は分割して記載すること。</t>
    <rPh sb="0" eb="1">
      <t>チュウ</t>
    </rPh>
    <phoneticPr fontId="3"/>
  </si>
  <si>
    <t>業務方法書第２４条第２項の規定に基づき、以下のとおり管理します。</t>
    <phoneticPr fontId="7"/>
  </si>
  <si>
    <t>⑴　様式第2交付決定通知書に記載の以下情報を入力してください。
　　尚、計画変更にて補助事業者名または共同補助事業者名の変更を行った場合は、承認後の情報を記載してください。</t>
    <rPh sb="2" eb="5">
      <t>ヨウシキダイ</t>
    </rPh>
    <rPh sb="6" eb="13">
      <t>コウフケッテイツウチショ</t>
    </rPh>
    <rPh sb="14" eb="16">
      <t>キサイ</t>
    </rPh>
    <rPh sb="17" eb="19">
      <t>イカ</t>
    </rPh>
    <rPh sb="19" eb="21">
      <t>ジョウホウ</t>
    </rPh>
    <rPh sb="22" eb="24">
      <t>ニュウリョク</t>
    </rPh>
    <rPh sb="34" eb="35">
      <t>ナオ</t>
    </rPh>
    <rPh sb="36" eb="40">
      <t>ケイカクヘンコウ</t>
    </rPh>
    <rPh sb="42" eb="47">
      <t>ホジョジギョウシャ</t>
    </rPh>
    <rPh sb="47" eb="48">
      <t>メイ</t>
    </rPh>
    <rPh sb="51" eb="58">
      <t>キョウドウホジョジギョウシャ</t>
    </rPh>
    <rPh sb="58" eb="59">
      <t>メイ</t>
    </rPh>
    <rPh sb="60" eb="62">
      <t>ヘンコウ</t>
    </rPh>
    <rPh sb="63" eb="64">
      <t>オコナ</t>
    </rPh>
    <rPh sb="66" eb="68">
      <t>バアイ</t>
    </rPh>
    <rPh sb="70" eb="73">
      <t>ショウニンゴ</t>
    </rPh>
    <rPh sb="74" eb="76">
      <t>ジョウホウ</t>
    </rPh>
    <rPh sb="77" eb="79">
      <t>キサイ</t>
    </rPh>
    <phoneticPr fontId="4"/>
  </si>
  <si>
    <t>10年</t>
    <rPh sb="2" eb="3">
      <t>ネン</t>
    </rPh>
    <phoneticPr fontId="7"/>
  </si>
  <si>
    <t>5年</t>
    <rPh sb="1" eb="2">
      <t>ネン</t>
    </rPh>
    <phoneticPr fontId="7"/>
  </si>
  <si>
    <t>4年</t>
    <rPh sb="1" eb="2">
      <t>ネン</t>
    </rPh>
    <phoneticPr fontId="7"/>
  </si>
  <si>
    <t>13年</t>
    <rPh sb="2" eb="3">
      <t>ネン</t>
    </rPh>
    <phoneticPr fontId="7"/>
  </si>
  <si>
    <t>機器等を保管している場所(名称)</t>
    <rPh sb="13" eb="15">
      <t>メイショウ</t>
    </rPh>
    <phoneticPr fontId="7"/>
  </si>
  <si>
    <t>1/2</t>
  </si>
  <si>
    <t>LPWA通信機器一体型ガスメーター</t>
  </si>
  <si>
    <t>ガスメーター</t>
  </si>
  <si>
    <t>データ取得システム</t>
  </si>
  <si>
    <t>バルクローリー</t>
  </si>
  <si>
    <t>容器配送車（大型運搬車、軽自動車等を含む）</t>
  </si>
  <si>
    <t>2/3</t>
  </si>
  <si>
    <t>区分1_スマートメーター「LPWA通信機器」等の導入事業</t>
  </si>
  <si>
    <t>区分1_スマートメーター「LPWA通信機器」等の導入事業</t>
    <phoneticPr fontId="4"/>
  </si>
  <si>
    <t>区分2_石油ガス配送車両導入事業</t>
  </si>
  <si>
    <t>区分2_石油ガス配送車両導入事業</t>
    <phoneticPr fontId="4"/>
  </si>
  <si>
    <t>区分3_石油ガス充填所自動化設備導入事業</t>
  </si>
  <si>
    <t>区分3_石油ガス充填所自動化設備導入事業</t>
    <phoneticPr fontId="4"/>
  </si>
  <si>
    <t>財産名(ドロップダウン選択)</t>
    <rPh sb="0" eb="2">
      <t>ザイサン</t>
    </rPh>
    <rPh sb="2" eb="3">
      <t>メイ</t>
    </rPh>
    <rPh sb="11" eb="13">
      <t>センタク</t>
    </rPh>
    <phoneticPr fontId="5"/>
  </si>
  <si>
    <t>R5HS0000</t>
    <phoneticPr fontId="4"/>
  </si>
  <si>
    <t>振興センター株式会社</t>
    <rPh sb="0" eb="2">
      <t>シンコウ</t>
    </rPh>
    <rPh sb="6" eb="10">
      <t>カブシキガイシャ</t>
    </rPh>
    <phoneticPr fontId="4"/>
  </si>
  <si>
    <t>振興 商店(振興太郎)</t>
    <rPh sb="0" eb="2">
      <t>シンコウ</t>
    </rPh>
    <rPh sb="3" eb="5">
      <t>ショウテン</t>
    </rPh>
    <rPh sb="6" eb="10">
      <t>シンコウタロウ</t>
    </rPh>
    <phoneticPr fontId="4"/>
  </si>
  <si>
    <t>福島県郡山市安積町笹川701-19</t>
    <phoneticPr fontId="4"/>
  </si>
  <si>
    <t>振興センター</t>
    <phoneticPr fontId="4"/>
  </si>
  <si>
    <t>LPWA通信機器</t>
    <rPh sb="4" eb="6">
      <t>ツウシン</t>
    </rPh>
    <rPh sb="6" eb="8">
      <t>キキ</t>
    </rPh>
    <phoneticPr fontId="7"/>
  </si>
  <si>
    <t>■法人の場合は、法人名のみ
■個人事業主の場合は、屋号及び代表者氏名の記載
以上の記載方法でお願いします。</t>
    <rPh sb="1" eb="3">
      <t>ホウジン</t>
    </rPh>
    <rPh sb="4" eb="6">
      <t>バアイ</t>
    </rPh>
    <rPh sb="8" eb="11">
      <t>ホウジンメイ</t>
    </rPh>
    <rPh sb="15" eb="20">
      <t>コジンジギョウヌシ</t>
    </rPh>
    <rPh sb="21" eb="23">
      <t>バアイ</t>
    </rPh>
    <rPh sb="25" eb="27">
      <t>ヤゴウ</t>
    </rPh>
    <rPh sb="27" eb="28">
      <t>オヨ</t>
    </rPh>
    <rPh sb="29" eb="32">
      <t>ダイヒョウシャ</t>
    </rPh>
    <rPh sb="32" eb="34">
      <t>シメイ</t>
    </rPh>
    <rPh sb="35" eb="37">
      <t>キサイ</t>
    </rPh>
    <rPh sb="38" eb="40">
      <t>イジョウ</t>
    </rPh>
    <rPh sb="41" eb="45">
      <t>キサイホウホウ</t>
    </rPh>
    <rPh sb="47" eb="48">
      <t>ネガ</t>
    </rPh>
    <phoneticPr fontId="4"/>
  </si>
  <si>
    <t>AAA-AAA</t>
  </si>
  <si>
    <t>AAA-AAA</t>
    <phoneticPr fontId="4"/>
  </si>
  <si>
    <t>BBB-BBB</t>
    <phoneticPr fontId="4"/>
  </si>
  <si>
    <t>CCC-CCC</t>
    <phoneticPr fontId="4"/>
  </si>
  <si>
    <t>DDD-DDD</t>
    <phoneticPr fontId="4"/>
  </si>
  <si>
    <t>補助事業者名(申請事業者)</t>
    <rPh sb="0" eb="6">
      <t>ホジョジギョウシャメイ</t>
    </rPh>
    <rPh sb="7" eb="12">
      <t>シンセイジギョウシャ</t>
    </rPh>
    <phoneticPr fontId="5"/>
  </si>
  <si>
    <t>共同補助事業者名(共同申請事業者)</t>
    <rPh sb="0" eb="2">
      <t>キョウドウ</t>
    </rPh>
    <rPh sb="2" eb="8">
      <t>ホジョジギョウシャメイ</t>
    </rPh>
    <rPh sb="9" eb="11">
      <t>キョウドウ</t>
    </rPh>
    <rPh sb="11" eb="16">
      <t>シンセイジギョウシャ</t>
    </rPh>
    <phoneticPr fontId="5"/>
  </si>
  <si>
    <t>申請区分</t>
    <rPh sb="0" eb="2">
      <t>シンセイ</t>
    </rPh>
    <rPh sb="2" eb="4">
      <t>クブン</t>
    </rPh>
    <phoneticPr fontId="5"/>
  </si>
  <si>
    <t>取得年月日(受領日)</t>
    <rPh sb="0" eb="5">
      <t>シュトクネンガッピ</t>
    </rPh>
    <rPh sb="6" eb="9">
      <t>ジュリョウビ</t>
    </rPh>
    <phoneticPr fontId="5"/>
  </si>
  <si>
    <t>⑵　以下、区分毎の内容を確認のうえ、入力してください
　　・区分１についてはシステムを含む申請をしている場合のみ、システムを保管使用している場所(名称)及び住所を記載して下さい。
　　・区分２については導入車両(容器配送車またはバルクローリー)を保管している場所(名称)及び住所を記載して下さい。
　　・区分３については充填設備等を保管している場所(名称)及び住所を記載してしてください。</t>
    <rPh sb="2" eb="4">
      <t>イカ</t>
    </rPh>
    <rPh sb="5" eb="8">
      <t>クブンゴト</t>
    </rPh>
    <rPh sb="9" eb="11">
      <t>ナイヨウ</t>
    </rPh>
    <rPh sb="12" eb="14">
      <t>カクニン</t>
    </rPh>
    <rPh sb="18" eb="20">
      <t>ニュウリョク</t>
    </rPh>
    <rPh sb="30" eb="32">
      <t>クブン</t>
    </rPh>
    <rPh sb="43" eb="44">
      <t>フク</t>
    </rPh>
    <rPh sb="45" eb="47">
      <t>シンセイ</t>
    </rPh>
    <rPh sb="52" eb="54">
      <t>バアイ</t>
    </rPh>
    <rPh sb="62" eb="64">
      <t>ホカン</t>
    </rPh>
    <rPh sb="64" eb="66">
      <t>シヨウ</t>
    </rPh>
    <rPh sb="70" eb="72">
      <t>バショ</t>
    </rPh>
    <rPh sb="73" eb="75">
      <t>メイショウ</t>
    </rPh>
    <rPh sb="76" eb="77">
      <t>オヨ</t>
    </rPh>
    <rPh sb="78" eb="80">
      <t>ジュウショ</t>
    </rPh>
    <rPh sb="81" eb="83">
      <t>キサイ</t>
    </rPh>
    <rPh sb="85" eb="86">
      <t>クダ</t>
    </rPh>
    <rPh sb="93" eb="95">
      <t>クブン</t>
    </rPh>
    <rPh sb="101" eb="105">
      <t>ドウニュウシャリョウ</t>
    </rPh>
    <rPh sb="106" eb="111">
      <t>ヨウキハイソウシャ</t>
    </rPh>
    <rPh sb="123" eb="125">
      <t>ホカン</t>
    </rPh>
    <rPh sb="129" eb="131">
      <t>バショ</t>
    </rPh>
    <rPh sb="132" eb="134">
      <t>メイショウ</t>
    </rPh>
    <rPh sb="135" eb="136">
      <t>オヨ</t>
    </rPh>
    <rPh sb="137" eb="139">
      <t>ジュウショ</t>
    </rPh>
    <rPh sb="140" eb="142">
      <t>キサイ</t>
    </rPh>
    <rPh sb="144" eb="145">
      <t>クダ</t>
    </rPh>
    <rPh sb="152" eb="154">
      <t>クブン</t>
    </rPh>
    <rPh sb="160" eb="164">
      <t>ジュウテンセツビ</t>
    </rPh>
    <rPh sb="164" eb="165">
      <t>トウ</t>
    </rPh>
    <rPh sb="166" eb="168">
      <t>ホカン</t>
    </rPh>
    <rPh sb="172" eb="174">
      <t>バショ</t>
    </rPh>
    <rPh sb="175" eb="177">
      <t>メイショウ</t>
    </rPh>
    <rPh sb="178" eb="179">
      <t>オヨ</t>
    </rPh>
    <rPh sb="180" eb="182">
      <t>ジュウショ</t>
    </rPh>
    <rPh sb="183" eb="185">
      <t>キサイ</t>
    </rPh>
    <phoneticPr fontId="4"/>
  </si>
  <si>
    <t>型番/型式</t>
    <rPh sb="0" eb="2">
      <t>カタバン</t>
    </rPh>
    <rPh sb="3" eb="5">
      <t>カタシキ</t>
    </rPh>
    <phoneticPr fontId="5"/>
  </si>
  <si>
    <t>⑸　シート「様式第20」及び「様式第21」を確認のうえ、ご提出をお願いいたします。
　　尚、提出については「様式第21」のみで問題ありません。</t>
    <rPh sb="6" eb="9">
      <t>ヨウシキダイ</t>
    </rPh>
    <rPh sb="12" eb="13">
      <t>オヨ</t>
    </rPh>
    <rPh sb="15" eb="18">
      <t>ヨウシキダイ</t>
    </rPh>
    <rPh sb="22" eb="24">
      <t>カクニン</t>
    </rPh>
    <rPh sb="29" eb="31">
      <t>テイシュツ</t>
    </rPh>
    <rPh sb="33" eb="34">
      <t>ネガ</t>
    </rPh>
    <rPh sb="44" eb="45">
      <t>ナオ</t>
    </rPh>
    <rPh sb="46" eb="48">
      <t>テイシュツ</t>
    </rPh>
    <rPh sb="54" eb="57">
      <t>ヨウシキダイ</t>
    </rPh>
    <rPh sb="63" eb="65">
      <t>モンダイ</t>
    </rPh>
    <phoneticPr fontId="4"/>
  </si>
  <si>
    <t>⑷　</t>
    <phoneticPr fontId="4"/>
  </si>
  <si>
    <t>表1</t>
    <rPh sb="0" eb="1">
      <t>ヒョウ</t>
    </rPh>
    <phoneticPr fontId="4"/>
  </si>
  <si>
    <t xml:space="preserve">表1の計(a) </t>
    <rPh sb="0" eb="1">
      <t>ヒョウ</t>
    </rPh>
    <rPh sb="3" eb="4">
      <t>ケイ</t>
    </rPh>
    <phoneticPr fontId="4"/>
  </si>
  <si>
    <t>補助率(b)</t>
    <rPh sb="0" eb="3">
      <t>ホジョリツ</t>
    </rPh>
    <phoneticPr fontId="5"/>
  </si>
  <si>
    <t>補助金交付額(a/b)</t>
    <rPh sb="0" eb="3">
      <t>ホジョキン</t>
    </rPh>
    <rPh sb="3" eb="5">
      <t>コウフ</t>
    </rPh>
    <rPh sb="5" eb="6">
      <t>ガク</t>
    </rPh>
    <phoneticPr fontId="5"/>
  </si>
  <si>
    <t>バルクローリー</t>
    <phoneticPr fontId="4"/>
  </si>
  <si>
    <t>容器配送車（大型運搬車、軽自動車等を含む）</t>
    <phoneticPr fontId="4"/>
  </si>
  <si>
    <t>振興 商店(振興太郎)　振興センター</t>
    <phoneticPr fontId="4"/>
  </si>
  <si>
    <t>充填機等(その他付属する機器含む)</t>
    <rPh sb="0" eb="3">
      <t>ジュウテンキ</t>
    </rPh>
    <rPh sb="3" eb="4">
      <t>トウ</t>
    </rPh>
    <rPh sb="14" eb="15">
      <t>フク</t>
    </rPh>
    <phoneticPr fontId="4"/>
  </si>
  <si>
    <t>充填機等(その他付属する機器含む)</t>
    <phoneticPr fontId="4"/>
  </si>
  <si>
    <t>RMM-6（SER-M型）　等</t>
    <rPh sb="14" eb="15">
      <t>ナド</t>
    </rPh>
    <phoneticPr fontId="4"/>
  </si>
  <si>
    <t>充填管理システム　等</t>
    <rPh sb="9" eb="10">
      <t>ナド</t>
    </rPh>
    <phoneticPr fontId="4"/>
  </si>
  <si>
    <t>泉金物産株式会社県南営業所</t>
    <phoneticPr fontId="4"/>
  </si>
  <si>
    <t>岩手県奥州市水沢真城字中林下18番地</t>
    <phoneticPr fontId="4"/>
  </si>
  <si>
    <t>R5HY</t>
    <phoneticPr fontId="4"/>
  </si>
  <si>
    <t>R5HS</t>
    <phoneticPr fontId="4"/>
  </si>
  <si>
    <t>R5HB</t>
    <phoneticPr fontId="4"/>
  </si>
  <si>
    <t>R5HZ</t>
    <phoneticPr fontId="4"/>
  </si>
  <si>
    <t>EEEEEEEE</t>
    <phoneticPr fontId="4"/>
  </si>
  <si>
    <t>検針データ取得システム</t>
    <rPh sb="0" eb="2">
      <t>ケンシン</t>
    </rPh>
    <rPh sb="5" eb="7">
      <t>シュトク</t>
    </rPh>
    <phoneticPr fontId="4"/>
  </si>
  <si>
    <t>表1の合計</t>
    <rPh sb="0" eb="1">
      <t>ヒョウ</t>
    </rPh>
    <rPh sb="3" eb="5">
      <t>ゴウケイ</t>
    </rPh>
    <phoneticPr fontId="4"/>
  </si>
  <si>
    <t>⑷　シート「様式第20」及び「様式第21」を確認のうえ、ご提出をお願いいたします。
　　尚、提出については「様式第21」のみで問題ありません。</t>
    <rPh sb="6" eb="9">
      <t>ヨウシキダイ</t>
    </rPh>
    <rPh sb="12" eb="13">
      <t>オヨ</t>
    </rPh>
    <rPh sb="15" eb="18">
      <t>ヨウシキダイ</t>
    </rPh>
    <rPh sb="22" eb="24">
      <t>カクニン</t>
    </rPh>
    <rPh sb="29" eb="31">
      <t>テイシュツ</t>
    </rPh>
    <rPh sb="33" eb="34">
      <t>ネガ</t>
    </rPh>
    <rPh sb="44" eb="45">
      <t>ナオ</t>
    </rPh>
    <rPh sb="46" eb="48">
      <t>テイシュツ</t>
    </rPh>
    <rPh sb="54" eb="57">
      <t>ヨウシキダイ</t>
    </rPh>
    <rPh sb="63" eb="65">
      <t>モンダイ</t>
    </rPh>
    <phoneticPr fontId="4"/>
  </si>
  <si>
    <t>⑶　以下表１に補助を受けた財産名等を入力してください。
　　※区分毎の記入例を一度ご確認ください。</t>
    <rPh sb="2" eb="4">
      <t>イカ</t>
    </rPh>
    <rPh sb="4" eb="5">
      <t>ヒョウ</t>
    </rPh>
    <rPh sb="7" eb="9">
      <t>ホジョ</t>
    </rPh>
    <rPh sb="10" eb="11">
      <t>ウ</t>
    </rPh>
    <rPh sb="13" eb="16">
      <t>ザイサンメイ</t>
    </rPh>
    <rPh sb="16" eb="17">
      <t>トウ</t>
    </rPh>
    <rPh sb="18" eb="20">
      <t>ニュウリョク</t>
    </rPh>
    <rPh sb="31" eb="33">
      <t>クブン</t>
    </rPh>
    <rPh sb="33" eb="34">
      <t>ゴト</t>
    </rPh>
    <rPh sb="35" eb="38">
      <t>キニュウレイ</t>
    </rPh>
    <rPh sb="39" eb="41">
      <t>イチド</t>
    </rPh>
    <rPh sb="42" eb="44">
      <t>カクニン</t>
    </rPh>
    <phoneticPr fontId="4"/>
  </si>
  <si>
    <t>⑶　以下表１に補助を受けた財産名等を入力してください。
　　※区分毎の記入例を一度ご確認ください。</t>
    <rPh sb="2" eb="4">
      <t>イカ</t>
    </rPh>
    <rPh sb="4" eb="5">
      <t>ヒョウ</t>
    </rPh>
    <rPh sb="7" eb="9">
      <t>ホジョ</t>
    </rPh>
    <rPh sb="10" eb="11">
      <t>ウ</t>
    </rPh>
    <rPh sb="13" eb="16">
      <t>ザイサンメイ</t>
    </rPh>
    <rPh sb="16" eb="17">
      <t>トウ</t>
    </rPh>
    <rPh sb="18" eb="20">
      <t>ニュウリョク</t>
    </rPh>
    <rPh sb="35" eb="38">
      <t>キニュウレイ</t>
    </rPh>
    <rPh sb="39" eb="41">
      <t>イチド</t>
    </rPh>
    <rPh sb="42" eb="44">
      <t>カクニン</t>
    </rPh>
    <phoneticPr fontId="4"/>
  </si>
  <si>
    <t>⑵　以下、区分毎の内容を確認のうえ、入力してください
　　・区分１についてはシステムを含む申請をしている場合のみ、システムを保管使用している場所(名称)及び住所を記載して下さい。
　　・区分２については導入車両(容器配送車またはバルクローリー)を保管している場所(名称)及び住所を記載して下さい。
　　・区分３については充填設備等を保管している場所(名称)及び住所を記載して下さい。</t>
    <rPh sb="2" eb="4">
      <t>イカ</t>
    </rPh>
    <rPh sb="5" eb="8">
      <t>クブンゴト</t>
    </rPh>
    <rPh sb="9" eb="11">
      <t>ナイヨウ</t>
    </rPh>
    <rPh sb="12" eb="14">
      <t>カクニン</t>
    </rPh>
    <rPh sb="18" eb="20">
      <t>ニュウリョク</t>
    </rPh>
    <rPh sb="30" eb="32">
      <t>クブン</t>
    </rPh>
    <rPh sb="43" eb="44">
      <t>フク</t>
    </rPh>
    <rPh sb="45" eb="47">
      <t>シンセイ</t>
    </rPh>
    <rPh sb="52" eb="54">
      <t>バアイ</t>
    </rPh>
    <rPh sb="62" eb="64">
      <t>ホカン</t>
    </rPh>
    <rPh sb="64" eb="66">
      <t>シヨウ</t>
    </rPh>
    <rPh sb="70" eb="72">
      <t>バショ</t>
    </rPh>
    <rPh sb="73" eb="75">
      <t>メイショウ</t>
    </rPh>
    <rPh sb="76" eb="77">
      <t>オヨ</t>
    </rPh>
    <rPh sb="78" eb="80">
      <t>ジュウショ</t>
    </rPh>
    <rPh sb="81" eb="83">
      <t>キサイ</t>
    </rPh>
    <rPh sb="85" eb="86">
      <t>クダ</t>
    </rPh>
    <rPh sb="93" eb="95">
      <t>クブン</t>
    </rPh>
    <rPh sb="101" eb="105">
      <t>ドウニュウシャリョウ</t>
    </rPh>
    <rPh sb="106" eb="111">
      <t>ヨウキハイソウシャ</t>
    </rPh>
    <rPh sb="123" eb="125">
      <t>ホカン</t>
    </rPh>
    <rPh sb="129" eb="131">
      <t>バショ</t>
    </rPh>
    <rPh sb="132" eb="134">
      <t>メイショウ</t>
    </rPh>
    <rPh sb="135" eb="136">
      <t>オヨ</t>
    </rPh>
    <rPh sb="137" eb="139">
      <t>ジュウショ</t>
    </rPh>
    <rPh sb="140" eb="142">
      <t>キサイ</t>
    </rPh>
    <rPh sb="144" eb="145">
      <t>クダ</t>
    </rPh>
    <rPh sb="152" eb="154">
      <t>クブン</t>
    </rPh>
    <rPh sb="160" eb="164">
      <t>ジュウテンセツビ</t>
    </rPh>
    <rPh sb="164" eb="165">
      <t>トウ</t>
    </rPh>
    <rPh sb="166" eb="168">
      <t>ホカン</t>
    </rPh>
    <rPh sb="172" eb="174">
      <t>バショ</t>
    </rPh>
    <rPh sb="175" eb="177">
      <t>メイショウ</t>
    </rPh>
    <rPh sb="178" eb="179">
      <t>オヨ</t>
    </rPh>
    <rPh sb="180" eb="182">
      <t>ジュウショ</t>
    </rPh>
    <phoneticPr fontId="4"/>
  </si>
  <si>
    <t>システム等</t>
    <rPh sb="4" eb="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</si>
</sst>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Yu Gothic"/>
      <family val="2"/>
      <scheme val="minor"/>
    </font>
    <font>
      <sz val="11"/>
      <color theme="1"/>
      <name val="Yu Gothic"/>
      <family val="2"/>
      <charset val="128"/>
      <scheme val="minor"/>
    </font>
    <font>
      <sz val="11"/>
      <color theme="1"/>
      <name val="Yu Gothic"/>
      <family val="2"/>
      <scheme val="minor"/>
    </font>
    <font>
      <b/>
      <sz val="11"/>
      <color theme="3"/>
      <name val="Yu Gothic"/>
      <family val="2"/>
      <charset val="128"/>
      <scheme val="minor"/>
    </font>
    <font>
      <sz val="6"/>
      <name val="Yu Gothic"/>
      <family val="3"/>
      <charset val="128"/>
      <scheme val="minor"/>
    </font>
    <font>
      <sz val="6"/>
      <name val="Meiryo UI"/>
      <family val="2"/>
      <charset val="128"/>
    </font>
    <font>
      <sz val="12"/>
      <color theme="1"/>
      <name val="Yu Gothic"/>
      <family val="3"/>
      <charset val="128"/>
      <scheme val="minor"/>
    </font>
    <font>
      <sz val="6"/>
      <name val="Yu Gothic"/>
      <family val="2"/>
      <charset val="128"/>
      <scheme val="minor"/>
    </font>
    <font>
      <sz val="11"/>
      <name val="Yu Gothic"/>
      <family val="3"/>
      <charset val="128"/>
      <scheme val="minor"/>
    </font>
    <font>
      <sz val="12"/>
      <name val="Yu Gothic"/>
      <family val="3"/>
      <charset val="128"/>
      <scheme val="minor"/>
    </font>
    <font>
      <u/>
      <sz val="12"/>
      <name val="Yu Gothic"/>
      <family val="3"/>
      <charset val="128"/>
      <scheme val="minor"/>
    </font>
    <font>
      <sz val="20"/>
      <name val="Yu Gothic"/>
      <family val="3"/>
      <charset val="128"/>
      <scheme val="minor"/>
    </font>
    <font>
      <sz val="11"/>
      <name val="Yu Gothic"/>
      <charset val="128"/>
      <scheme val="minor"/>
    </font>
    <font>
      <b/>
      <sz val="14"/>
      <color theme="0"/>
      <name val="Yu Gothic"/>
      <family val="3"/>
      <charset val="128"/>
      <scheme val="minor"/>
    </font>
    <font>
      <b/>
      <sz val="16"/>
      <color theme="1"/>
      <name val="Yu Gothic"/>
      <family val="3"/>
      <charset val="128"/>
      <scheme val="minor"/>
    </font>
    <font>
      <b/>
      <sz val="12"/>
      <color theme="1"/>
      <name val="Yu Gothic"/>
      <family val="3"/>
      <charset val="128"/>
      <scheme val="minor"/>
    </font>
    <font>
      <b/>
      <sz val="14"/>
      <color theme="1"/>
      <name val="Yu Gothic"/>
      <family val="3"/>
      <charset val="128"/>
      <scheme val="minor"/>
    </font>
    <font>
      <b/>
      <sz val="12"/>
      <color rgb="FFFF0000"/>
      <name val="Yu Gothic"/>
      <family val="3"/>
      <charset val="128"/>
      <scheme val="minor"/>
    </font>
    <font>
      <b/>
      <sz val="20"/>
      <color theme="1"/>
      <name val="Yu Gothic"/>
      <family val="3"/>
      <charset val="128"/>
      <scheme val="minor"/>
    </font>
    <font>
      <b/>
      <sz val="22"/>
      <color theme="1"/>
      <name val="Yu Gothic"/>
      <family val="3"/>
      <charset val="128"/>
      <scheme val="minor"/>
    </font>
    <font>
      <b/>
      <sz val="16"/>
      <color rgb="FFFF0000"/>
      <name val="Yu Gothic"/>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1"/>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top style="thin">
        <color indexed="64"/>
      </top>
      <bottom style="thin">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1">
    <xf numFmtId="0" fontId="0" fillId="0" borderId="0" xfId="0"/>
    <xf numFmtId="0" fontId="0" fillId="0" borderId="0" xfId="0" applyAlignment="1">
      <alignment vertical="top" wrapText="1"/>
    </xf>
    <xf numFmtId="0" fontId="12" fillId="0" borderId="0" xfId="2" applyFont="1" applyProtection="1">
      <alignment vertical="center"/>
      <protection hidden="1"/>
    </xf>
    <xf numFmtId="0" fontId="9" fillId="0" borderId="0" xfId="2" applyFont="1" applyProtection="1">
      <alignment vertical="center"/>
      <protection hidden="1"/>
    </xf>
    <xf numFmtId="0" fontId="10" fillId="0" borderId="0" xfId="2" applyFont="1" applyAlignment="1" applyProtection="1">
      <alignment horizontal="right" vertical="center"/>
      <protection hidden="1"/>
    </xf>
    <xf numFmtId="0" fontId="8" fillId="0" borderId="0" xfId="2" applyFont="1" applyProtection="1">
      <alignment vertical="center"/>
      <protection hidden="1"/>
    </xf>
    <xf numFmtId="0" fontId="8" fillId="0" borderId="1" xfId="2" applyFont="1" applyBorder="1" applyProtection="1">
      <alignment vertical="center"/>
      <protection hidden="1"/>
    </xf>
    <xf numFmtId="0" fontId="8" fillId="0" borderId="3" xfId="2" applyFont="1" applyBorder="1" applyAlignment="1" applyProtection="1">
      <alignment horizontal="center" vertical="center"/>
      <protection hidden="1"/>
    </xf>
    <xf numFmtId="0" fontId="8" fillId="0" borderId="3" xfId="2" applyFont="1" applyBorder="1" applyAlignment="1" applyProtection="1">
      <alignment horizontal="center" vertical="center" wrapText="1"/>
      <protection hidden="1"/>
    </xf>
    <xf numFmtId="0" fontId="9" fillId="0" borderId="1" xfId="2" applyFont="1" applyBorder="1" applyProtection="1">
      <alignment vertical="center"/>
      <protection hidden="1"/>
    </xf>
    <xf numFmtId="0" fontId="9" fillId="0" borderId="6" xfId="2" applyFont="1" applyBorder="1" applyProtection="1">
      <alignment vertical="center"/>
      <protection hidden="1"/>
    </xf>
    <xf numFmtId="0" fontId="8" fillId="0" borderId="0" xfId="2" applyFont="1" applyAlignment="1" applyProtection="1">
      <alignment horizontal="left" vertical="center"/>
      <protection hidden="1"/>
    </xf>
    <xf numFmtId="0" fontId="0" fillId="0" borderId="0" xfId="0" applyAlignment="1">
      <alignment horizontal="center"/>
    </xf>
    <xf numFmtId="38" fontId="0" fillId="0" borderId="0" xfId="1" applyFont="1" applyAlignment="1">
      <alignment horizontal="center"/>
    </xf>
    <xf numFmtId="38" fontId="8" fillId="2" borderId="3" xfId="3"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13" fillId="3" borderId="3" xfId="0" applyFont="1" applyFill="1" applyBorder="1" applyAlignment="1" applyProtection="1">
      <alignment vertical="center"/>
      <protection hidden="1"/>
    </xf>
    <xf numFmtId="0" fontId="17" fillId="0" borderId="5" xfId="0" applyFont="1" applyBorder="1" applyAlignment="1" applyProtection="1">
      <alignment horizontal="left" vertical="center"/>
      <protection hidden="1"/>
    </xf>
    <xf numFmtId="0" fontId="6" fillId="0" borderId="0" xfId="0" applyFont="1" applyAlignment="1" applyProtection="1">
      <alignment vertical="center" wrapText="1"/>
      <protection hidden="1"/>
    </xf>
    <xf numFmtId="0" fontId="13" fillId="3" borderId="1" xfId="2" applyFont="1" applyFill="1" applyBorder="1" applyProtection="1">
      <alignment vertical="center"/>
      <protection hidden="1"/>
    </xf>
    <xf numFmtId="0" fontId="15" fillId="0" borderId="0" xfId="0" applyFont="1" applyAlignment="1" applyProtection="1">
      <alignment vertical="center"/>
      <protection hidden="1"/>
    </xf>
    <xf numFmtId="0" fontId="13" fillId="3" borderId="3" xfId="0" applyFont="1" applyFill="1" applyBorder="1" applyAlignment="1" applyProtection="1">
      <alignment horizontal="center" vertical="center"/>
      <protection hidden="1"/>
    </xf>
    <xf numFmtId="0" fontId="15" fillId="4" borderId="3" xfId="0" applyFont="1" applyFill="1" applyBorder="1" applyAlignment="1" applyProtection="1">
      <alignment vertical="center"/>
      <protection hidden="1"/>
    </xf>
    <xf numFmtId="38" fontId="14" fillId="4" borderId="3" xfId="1" applyFont="1" applyFill="1" applyBorder="1" applyAlignment="1" applyProtection="1">
      <alignment vertical="center"/>
      <protection hidden="1"/>
    </xf>
    <xf numFmtId="58" fontId="14" fillId="4" borderId="3" xfId="0" applyNumberFormat="1" applyFont="1" applyFill="1" applyBorder="1" applyAlignment="1" applyProtection="1">
      <alignment vertical="center"/>
      <protection hidden="1"/>
    </xf>
    <xf numFmtId="0" fontId="13" fillId="7" borderId="3" xfId="0" applyFont="1" applyFill="1" applyBorder="1" applyAlignment="1" applyProtection="1">
      <alignment horizontal="center" vertical="center"/>
      <protection hidden="1"/>
    </xf>
    <xf numFmtId="38" fontId="19" fillId="6" borderId="3" xfId="0" applyNumberFormat="1" applyFont="1" applyFill="1" applyBorder="1" applyAlignment="1" applyProtection="1">
      <alignment vertical="center"/>
      <protection hidden="1"/>
    </xf>
    <xf numFmtId="38" fontId="6" fillId="0" borderId="0" xfId="0" applyNumberFormat="1" applyFont="1" applyAlignment="1" applyProtection="1">
      <alignment vertical="center"/>
      <protection hidden="1"/>
    </xf>
    <xf numFmtId="0" fontId="15" fillId="4" borderId="3" xfId="0" applyFont="1" applyFill="1" applyBorder="1" applyAlignment="1" applyProtection="1">
      <alignment vertical="center"/>
      <protection locked="0" hidden="1"/>
    </xf>
    <xf numFmtId="38" fontId="14" fillId="4" borderId="3" xfId="1" applyFont="1" applyFill="1" applyBorder="1" applyAlignment="1" applyProtection="1">
      <alignment vertical="center"/>
      <protection locked="0" hidden="1"/>
    </xf>
    <xf numFmtId="58" fontId="14" fillId="4" borderId="3" xfId="0" applyNumberFormat="1" applyFont="1" applyFill="1" applyBorder="1" applyAlignment="1" applyProtection="1">
      <alignment vertical="center"/>
      <protection locked="0" hidden="1"/>
    </xf>
    <xf numFmtId="38" fontId="18" fillId="4" borderId="3" xfId="0" applyNumberFormat="1" applyFont="1" applyFill="1" applyBorder="1" applyAlignment="1" applyProtection="1">
      <alignment vertical="center"/>
      <protection hidden="1"/>
    </xf>
    <xf numFmtId="0" fontId="18" fillId="4" borderId="3" xfId="0" applyFont="1" applyFill="1" applyBorder="1" applyAlignment="1" applyProtection="1">
      <alignment horizontal="center" vertical="center"/>
      <protection hidden="1"/>
    </xf>
    <xf numFmtId="38" fontId="18" fillId="4" borderId="3" xfId="1" applyFont="1" applyFill="1" applyBorder="1" applyAlignment="1" applyProtection="1">
      <alignment vertical="center"/>
      <protection hidden="1"/>
    </xf>
    <xf numFmtId="0" fontId="8" fillId="2" borderId="4" xfId="2" applyFont="1" applyFill="1" applyBorder="1" applyAlignment="1" applyProtection="1">
      <alignment horizontal="center" vertical="center" shrinkToFit="1"/>
      <protection hidden="1"/>
    </xf>
    <xf numFmtId="38" fontId="8" fillId="2" borderId="4" xfId="1" applyFont="1" applyFill="1" applyBorder="1" applyAlignment="1" applyProtection="1">
      <alignment horizontal="center" vertical="center" shrinkToFit="1"/>
      <protection hidden="1"/>
    </xf>
    <xf numFmtId="38" fontId="8" fillId="2" borderId="4" xfId="3" applyFont="1" applyFill="1" applyBorder="1" applyAlignment="1" applyProtection="1">
      <alignment horizontal="center" vertical="center" shrinkToFit="1"/>
      <protection hidden="1"/>
    </xf>
    <xf numFmtId="58" fontId="8" fillId="2" borderId="4" xfId="2" applyNumberFormat="1" applyFont="1" applyFill="1" applyBorder="1" applyAlignment="1" applyProtection="1">
      <alignment horizontal="center" vertical="center" shrinkToFit="1"/>
      <protection hidden="1"/>
    </xf>
    <xf numFmtId="0" fontId="8" fillId="0" borderId="4" xfId="2" applyFont="1" applyBorder="1" applyAlignment="1" applyProtection="1">
      <alignment horizontal="center" vertical="center" shrinkToFit="1"/>
      <protection hidden="1"/>
    </xf>
    <xf numFmtId="38" fontId="8" fillId="0" borderId="4" xfId="1" applyFont="1" applyFill="1" applyBorder="1" applyAlignment="1" applyProtection="1">
      <alignment horizontal="center" vertical="center" shrinkToFit="1"/>
      <protection hidden="1"/>
    </xf>
    <xf numFmtId="38" fontId="8" fillId="0" borderId="4" xfId="3" applyFont="1" applyFill="1" applyBorder="1" applyAlignment="1" applyProtection="1">
      <alignment horizontal="center" vertical="center" shrinkToFit="1"/>
      <protection hidden="1"/>
    </xf>
    <xf numFmtId="58" fontId="8" fillId="0" borderId="4" xfId="2" applyNumberFormat="1" applyFont="1" applyBorder="1" applyAlignment="1" applyProtection="1">
      <alignment horizontal="center" vertical="center" shrinkToFit="1"/>
      <protection hidden="1"/>
    </xf>
    <xf numFmtId="0" fontId="16" fillId="5" borderId="0" xfId="0" applyFont="1" applyFill="1" applyAlignment="1" applyProtection="1">
      <alignment vertical="center" wrapText="1"/>
      <protection hidden="1"/>
    </xf>
    <xf numFmtId="0" fontId="17" fillId="0" borderId="5" xfId="0" applyFont="1" applyBorder="1" applyAlignment="1" applyProtection="1">
      <alignment horizontal="left" vertical="center"/>
      <protection hidden="1"/>
    </xf>
    <xf numFmtId="0" fontId="17" fillId="0" borderId="0" xfId="0" applyFont="1" applyAlignment="1" applyProtection="1">
      <alignment horizontal="left" vertical="center"/>
      <protection hidden="1"/>
    </xf>
    <xf numFmtId="0" fontId="6" fillId="0" borderId="5"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16" fillId="4" borderId="3" xfId="0" applyFont="1" applyFill="1" applyBorder="1" applyAlignment="1" applyProtection="1">
      <alignment vertical="center"/>
      <protection hidden="1"/>
    </xf>
    <xf numFmtId="0" fontId="20" fillId="0" borderId="5" xfId="0" applyFont="1" applyBorder="1" applyAlignment="1" applyProtection="1">
      <alignment vertical="center"/>
      <protection hidden="1"/>
    </xf>
    <xf numFmtId="0" fontId="20" fillId="0" borderId="0" xfId="0" applyFont="1" applyAlignment="1" applyProtection="1">
      <alignment vertical="center"/>
      <protection hidden="1"/>
    </xf>
    <xf numFmtId="0" fontId="16" fillId="4" borderId="3" xfId="0" applyFont="1" applyFill="1" applyBorder="1" applyAlignment="1" applyProtection="1">
      <alignment horizontal="center" vertical="center"/>
      <protection hidden="1"/>
    </xf>
    <xf numFmtId="0" fontId="16" fillId="4" borderId="3" xfId="0" applyFont="1" applyFill="1" applyBorder="1" applyAlignment="1" applyProtection="1">
      <alignment horizontal="center" vertical="center"/>
      <protection locked="0" hidden="1"/>
    </xf>
    <xf numFmtId="0" fontId="16" fillId="4" borderId="3" xfId="0" applyFont="1" applyFill="1" applyBorder="1" applyAlignment="1" applyProtection="1">
      <alignment vertical="center"/>
      <protection locked="0" hidden="1"/>
    </xf>
    <xf numFmtId="0" fontId="8" fillId="0" borderId="3" xfId="2" applyFont="1" applyBorder="1" applyAlignment="1" applyProtection="1">
      <alignment horizontal="center" vertical="center" shrinkToFit="1"/>
      <protection hidden="1"/>
    </xf>
    <xf numFmtId="176" fontId="9" fillId="0" borderId="1" xfId="2" applyNumberFormat="1" applyFont="1" applyBorder="1" applyAlignment="1" applyProtection="1">
      <alignment horizontal="center" vertical="center"/>
      <protection hidden="1"/>
    </xf>
    <xf numFmtId="176" fontId="9" fillId="0" borderId="6" xfId="2" applyNumberFormat="1" applyFont="1" applyBorder="1" applyAlignment="1" applyProtection="1">
      <alignment horizontal="center" vertical="center"/>
      <protection hidden="1"/>
    </xf>
    <xf numFmtId="176" fontId="9" fillId="0" borderId="2" xfId="2" applyNumberFormat="1" applyFont="1" applyBorder="1" applyAlignment="1" applyProtection="1">
      <alignment horizontal="center" vertical="center"/>
      <protection hidden="1"/>
    </xf>
    <xf numFmtId="38" fontId="8" fillId="0" borderId="1" xfId="3" applyFont="1" applyFill="1" applyBorder="1" applyAlignment="1" applyProtection="1">
      <alignment vertical="center" shrinkToFit="1"/>
      <protection hidden="1"/>
    </xf>
    <xf numFmtId="38" fontId="8" fillId="0" borderId="2" xfId="3" applyFont="1" applyFill="1" applyBorder="1" applyAlignment="1" applyProtection="1">
      <alignment vertical="center" shrinkToFit="1"/>
      <protection hidden="1"/>
    </xf>
    <xf numFmtId="0" fontId="11" fillId="0" borderId="0" xfId="2" applyFont="1" applyAlignment="1" applyProtection="1">
      <alignment horizontal="center" vertical="center"/>
      <protection hidden="1"/>
    </xf>
    <xf numFmtId="0" fontId="8" fillId="0" borderId="0" xfId="2" applyFont="1" applyAlignment="1" applyProtection="1">
      <alignment horizontal="center" vertical="center"/>
      <protection hidden="1"/>
    </xf>
  </cellXfs>
  <cellStyles count="4">
    <cellStyle name="桁区切り" xfId="1" builtinId="6"/>
    <cellStyle name="桁区切り 2" xfId="3" xr:uid="{CA789AEF-A000-4D65-8EC6-DFDE3706CC14}"/>
    <cellStyle name="標準" xfId="0" builtinId="0"/>
    <cellStyle name="標準 2" xfId="2" xr:uid="{9859771D-000B-4C3B-A97C-5DB0C3A8A108}"/>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1840225</xdr:colOff>
      <xdr:row>22</xdr:row>
      <xdr:rowOff>333375</xdr:rowOff>
    </xdr:from>
    <xdr:to>
      <xdr:col>1</xdr:col>
      <xdr:colOff>2564473</xdr:colOff>
      <xdr:row>25</xdr:row>
      <xdr:rowOff>127504</xdr:rowOff>
    </xdr:to>
    <xdr:sp macro="" textlink="">
      <xdr:nvSpPr>
        <xdr:cNvPr id="7" name="矢印: 上 6">
          <a:extLst>
            <a:ext uri="{FF2B5EF4-FFF2-40B4-BE49-F238E27FC236}">
              <a16:creationId xmlns:a16="http://schemas.microsoft.com/office/drawing/2014/main" id="{77CA3BE9-82F3-4279-A074-FEC8D5902E4F}"/>
            </a:ext>
          </a:extLst>
        </xdr:cNvPr>
        <xdr:cNvSpPr/>
      </xdr:nvSpPr>
      <xdr:spPr>
        <a:xfrm rot="1680000">
          <a:off x="2087875" y="9486900"/>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816008</xdr:colOff>
      <xdr:row>22</xdr:row>
      <xdr:rowOff>333375</xdr:rowOff>
    </xdr:from>
    <xdr:to>
      <xdr:col>2</xdr:col>
      <xdr:colOff>1540256</xdr:colOff>
      <xdr:row>25</xdr:row>
      <xdr:rowOff>127504</xdr:rowOff>
    </xdr:to>
    <xdr:sp macro="" textlink="">
      <xdr:nvSpPr>
        <xdr:cNvPr id="8" name="矢印: 上 7">
          <a:extLst>
            <a:ext uri="{FF2B5EF4-FFF2-40B4-BE49-F238E27FC236}">
              <a16:creationId xmlns:a16="http://schemas.microsoft.com/office/drawing/2014/main" id="{100DA061-E425-4652-B2E8-3167C4DD832C}"/>
            </a:ext>
          </a:extLst>
        </xdr:cNvPr>
        <xdr:cNvSpPr/>
      </xdr:nvSpPr>
      <xdr:spPr>
        <a:xfrm rot="1680000">
          <a:off x="4397408" y="9486900"/>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572841</xdr:colOff>
      <xdr:row>22</xdr:row>
      <xdr:rowOff>314325</xdr:rowOff>
    </xdr:from>
    <xdr:to>
      <xdr:col>3</xdr:col>
      <xdr:colOff>1297089</xdr:colOff>
      <xdr:row>25</xdr:row>
      <xdr:rowOff>108454</xdr:rowOff>
    </xdr:to>
    <xdr:sp macro="" textlink="">
      <xdr:nvSpPr>
        <xdr:cNvPr id="9" name="矢印: 上 8">
          <a:extLst>
            <a:ext uri="{FF2B5EF4-FFF2-40B4-BE49-F238E27FC236}">
              <a16:creationId xmlns:a16="http://schemas.microsoft.com/office/drawing/2014/main" id="{C79F5341-9B1A-4897-90FB-D39725442A0A}"/>
            </a:ext>
          </a:extLst>
        </xdr:cNvPr>
        <xdr:cNvSpPr/>
      </xdr:nvSpPr>
      <xdr:spPr>
        <a:xfrm rot="1680000">
          <a:off x="7487991" y="9467850"/>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465266</xdr:colOff>
      <xdr:row>22</xdr:row>
      <xdr:rowOff>304800</xdr:rowOff>
    </xdr:from>
    <xdr:to>
      <xdr:col>4</xdr:col>
      <xdr:colOff>1189514</xdr:colOff>
      <xdr:row>25</xdr:row>
      <xdr:rowOff>98929</xdr:rowOff>
    </xdr:to>
    <xdr:sp macro="" textlink="">
      <xdr:nvSpPr>
        <xdr:cNvPr id="10" name="矢印: 上 9">
          <a:extLst>
            <a:ext uri="{FF2B5EF4-FFF2-40B4-BE49-F238E27FC236}">
              <a16:creationId xmlns:a16="http://schemas.microsoft.com/office/drawing/2014/main" id="{757C9D93-2843-4097-945E-22C73585BDED}"/>
            </a:ext>
          </a:extLst>
        </xdr:cNvPr>
        <xdr:cNvSpPr/>
      </xdr:nvSpPr>
      <xdr:spPr>
        <a:xfrm rot="1680000">
          <a:off x="9161591" y="9458325"/>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xdr:colOff>
      <xdr:row>24</xdr:row>
      <xdr:rowOff>228397</xdr:rowOff>
    </xdr:from>
    <xdr:to>
      <xdr:col>1</xdr:col>
      <xdr:colOff>3276600</xdr:colOff>
      <xdr:row>27</xdr:row>
      <xdr:rowOff>285751</xdr:rowOff>
    </xdr:to>
    <xdr:sp macro="" textlink="">
      <xdr:nvSpPr>
        <xdr:cNvPr id="11" name="正方形/長方形 10">
          <a:extLst>
            <a:ext uri="{FF2B5EF4-FFF2-40B4-BE49-F238E27FC236}">
              <a16:creationId xmlns:a16="http://schemas.microsoft.com/office/drawing/2014/main" id="{5FE5957C-8AEA-4A3E-B667-B0836D9BDD43}"/>
            </a:ext>
          </a:extLst>
        </xdr:cNvPr>
        <xdr:cNvSpPr/>
      </xdr:nvSpPr>
      <xdr:spPr>
        <a:xfrm>
          <a:off x="314325" y="10067722"/>
          <a:ext cx="3209925" cy="1086054"/>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各機器等の分類を選択してください。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親機や中継器等は</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a:solidFill>
                <a:sysClr val="windowText" lastClr="000000"/>
              </a:solidFill>
            </a:rPr>
            <a:t>LPWA</a:t>
          </a:r>
          <a:r>
            <a:rPr kumimoji="1" lang="ja-JP" altLang="en-US" sz="1100" b="1">
              <a:solidFill>
                <a:sysClr val="windowText" lastClr="000000"/>
              </a:solidFill>
            </a:rPr>
            <a:t>通信機”を選択してください。</a:t>
          </a:r>
          <a:endParaRPr kumimoji="1" lang="en-US" altLang="ja-JP" sz="1100" b="1">
            <a:solidFill>
              <a:sysClr val="windowText" lastClr="000000"/>
            </a:solidFill>
          </a:endParaRPr>
        </a:p>
      </xdr:txBody>
    </xdr:sp>
    <xdr:clientData/>
  </xdr:twoCellAnchor>
  <xdr:twoCellAnchor>
    <xdr:from>
      <xdr:col>2</xdr:col>
      <xdr:colOff>1</xdr:colOff>
      <xdr:row>24</xdr:row>
      <xdr:rowOff>237920</xdr:rowOff>
    </xdr:from>
    <xdr:to>
      <xdr:col>2</xdr:col>
      <xdr:colOff>3276600</xdr:colOff>
      <xdr:row>26</xdr:row>
      <xdr:rowOff>171450</xdr:rowOff>
    </xdr:to>
    <xdr:sp macro="" textlink="">
      <xdr:nvSpPr>
        <xdr:cNvPr id="12" name="正方形/長方形 11">
          <a:extLst>
            <a:ext uri="{FF2B5EF4-FFF2-40B4-BE49-F238E27FC236}">
              <a16:creationId xmlns:a16="http://schemas.microsoft.com/office/drawing/2014/main" id="{ED30A5C7-5207-49FA-A0D0-8FFB61CB3EBA}"/>
            </a:ext>
          </a:extLst>
        </xdr:cNvPr>
        <xdr:cNvSpPr/>
      </xdr:nvSpPr>
      <xdr:spPr>
        <a:xfrm>
          <a:off x="3581401" y="10077245"/>
          <a:ext cx="3276599" cy="619330"/>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通信端末やガスメーターは</a:t>
          </a:r>
          <a:endParaRPr kumimoji="1" lang="en-US" altLang="ja-JP" sz="1100" b="1">
            <a:solidFill>
              <a:sysClr val="windowText" lastClr="000000"/>
            </a:solidFill>
          </a:endParaRPr>
        </a:p>
        <a:p>
          <a:pPr algn="l"/>
          <a:r>
            <a:rPr kumimoji="1" lang="ja-JP" altLang="en-US" sz="1100" b="1">
              <a:solidFill>
                <a:sysClr val="windowText" lastClr="000000"/>
              </a:solidFill>
            </a:rPr>
            <a:t>機器の型番</a:t>
          </a:r>
          <a:r>
            <a:rPr kumimoji="1" lang="en-US" altLang="ja-JP" sz="1100" b="1">
              <a:solidFill>
                <a:sysClr val="windowText" lastClr="000000"/>
              </a:solidFill>
            </a:rPr>
            <a:t>/</a:t>
          </a:r>
          <a:r>
            <a:rPr kumimoji="1" lang="ja-JP" altLang="en-US" sz="1100" b="1">
              <a:solidFill>
                <a:sysClr val="windowText" lastClr="000000"/>
              </a:solidFill>
            </a:rPr>
            <a:t>型式を入力してください。</a:t>
          </a:r>
        </a:p>
      </xdr:txBody>
    </xdr:sp>
    <xdr:clientData/>
  </xdr:twoCellAnchor>
  <xdr:twoCellAnchor>
    <xdr:from>
      <xdr:col>3</xdr:col>
      <xdr:colOff>62753</xdr:colOff>
      <xdr:row>24</xdr:row>
      <xdr:rowOff>247446</xdr:rowOff>
    </xdr:from>
    <xdr:to>
      <xdr:col>3</xdr:col>
      <xdr:colOff>1695450</xdr:colOff>
      <xdr:row>26</xdr:row>
      <xdr:rowOff>180975</xdr:rowOff>
    </xdr:to>
    <xdr:sp macro="" textlink="">
      <xdr:nvSpPr>
        <xdr:cNvPr id="13" name="正方形/長方形 12">
          <a:extLst>
            <a:ext uri="{FF2B5EF4-FFF2-40B4-BE49-F238E27FC236}">
              <a16:creationId xmlns:a16="http://schemas.microsoft.com/office/drawing/2014/main" id="{0179EA1A-EEE1-4177-BF5C-92539542AE35}"/>
            </a:ext>
          </a:extLst>
        </xdr:cNvPr>
        <xdr:cNvSpPr/>
      </xdr:nvSpPr>
      <xdr:spPr>
        <a:xfrm>
          <a:off x="6977903" y="10086771"/>
          <a:ext cx="1632697" cy="619329"/>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機器の数量を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4</xdr:col>
      <xdr:colOff>85724</xdr:colOff>
      <xdr:row>24</xdr:row>
      <xdr:rowOff>256971</xdr:rowOff>
    </xdr:from>
    <xdr:to>
      <xdr:col>4</xdr:col>
      <xdr:colOff>1543050</xdr:colOff>
      <xdr:row>26</xdr:row>
      <xdr:rowOff>228601</xdr:rowOff>
    </xdr:to>
    <xdr:sp macro="" textlink="">
      <xdr:nvSpPr>
        <xdr:cNvPr id="14" name="正方形/長方形 13">
          <a:extLst>
            <a:ext uri="{FF2B5EF4-FFF2-40B4-BE49-F238E27FC236}">
              <a16:creationId xmlns:a16="http://schemas.microsoft.com/office/drawing/2014/main" id="{945A7A97-2772-463C-B6A6-6EFBECFB28CE}"/>
            </a:ext>
          </a:extLst>
        </xdr:cNvPr>
        <xdr:cNvSpPr/>
      </xdr:nvSpPr>
      <xdr:spPr>
        <a:xfrm>
          <a:off x="8782049" y="10096296"/>
          <a:ext cx="1457326" cy="657430"/>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機器の単価を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5</xdr:col>
      <xdr:colOff>712355</xdr:colOff>
      <xdr:row>22</xdr:row>
      <xdr:rowOff>313206</xdr:rowOff>
    </xdr:from>
    <xdr:to>
      <xdr:col>5</xdr:col>
      <xdr:colOff>1436603</xdr:colOff>
      <xdr:row>25</xdr:row>
      <xdr:rowOff>107335</xdr:rowOff>
    </xdr:to>
    <xdr:sp macro="" textlink="">
      <xdr:nvSpPr>
        <xdr:cNvPr id="15" name="矢印: 上 14">
          <a:extLst>
            <a:ext uri="{FF2B5EF4-FFF2-40B4-BE49-F238E27FC236}">
              <a16:creationId xmlns:a16="http://schemas.microsoft.com/office/drawing/2014/main" id="{2F3564EA-49BD-498C-B41C-06E126467570}"/>
            </a:ext>
          </a:extLst>
        </xdr:cNvPr>
        <xdr:cNvSpPr/>
      </xdr:nvSpPr>
      <xdr:spPr>
        <a:xfrm rot="1680000">
          <a:off x="11037455" y="9466731"/>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102532</xdr:colOff>
      <xdr:row>24</xdr:row>
      <xdr:rowOff>265376</xdr:rowOff>
    </xdr:from>
    <xdr:to>
      <xdr:col>6</xdr:col>
      <xdr:colOff>790575</xdr:colOff>
      <xdr:row>26</xdr:row>
      <xdr:rowOff>228599</xdr:rowOff>
    </xdr:to>
    <xdr:sp macro="" textlink="">
      <xdr:nvSpPr>
        <xdr:cNvPr id="16" name="正方形/長方形 15">
          <a:extLst>
            <a:ext uri="{FF2B5EF4-FFF2-40B4-BE49-F238E27FC236}">
              <a16:creationId xmlns:a16="http://schemas.microsoft.com/office/drawing/2014/main" id="{477EB7F4-149F-4810-B30B-2A449609144F}"/>
            </a:ext>
          </a:extLst>
        </xdr:cNvPr>
        <xdr:cNvSpPr/>
      </xdr:nvSpPr>
      <xdr:spPr>
        <a:xfrm>
          <a:off x="10427632" y="4599251"/>
          <a:ext cx="2793068" cy="649023"/>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機器等の最終受領日を入力してください。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受領書をもとに入力をお願いします。</a:t>
          </a:r>
          <a:endParaRPr kumimoji="1" lang="en-US" altLang="ja-JP" sz="1100" b="1">
            <a:solidFill>
              <a:sysClr val="windowText" lastClr="000000"/>
            </a:solidFill>
          </a:endParaRPr>
        </a:p>
      </xdr:txBody>
    </xdr:sp>
    <xdr:clientData/>
  </xdr:twoCellAnchor>
  <xdr:twoCellAnchor>
    <xdr:from>
      <xdr:col>0</xdr:col>
      <xdr:colOff>228600</xdr:colOff>
      <xdr:row>16</xdr:row>
      <xdr:rowOff>561975</xdr:rowOff>
    </xdr:from>
    <xdr:to>
      <xdr:col>5</xdr:col>
      <xdr:colOff>2095500</xdr:colOff>
      <xdr:row>22</xdr:row>
      <xdr:rowOff>323850</xdr:rowOff>
    </xdr:to>
    <xdr:sp macro="" textlink="">
      <xdr:nvSpPr>
        <xdr:cNvPr id="19" name="正方形/長方形 18">
          <a:extLst>
            <a:ext uri="{FF2B5EF4-FFF2-40B4-BE49-F238E27FC236}">
              <a16:creationId xmlns:a16="http://schemas.microsoft.com/office/drawing/2014/main" id="{A34027C7-E651-463A-846C-47D80E1E944E}"/>
            </a:ext>
          </a:extLst>
        </xdr:cNvPr>
        <xdr:cNvSpPr/>
      </xdr:nvSpPr>
      <xdr:spPr>
        <a:xfrm>
          <a:off x="228600" y="7429500"/>
          <a:ext cx="12192000" cy="20478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28</xdr:row>
      <xdr:rowOff>123621</xdr:rowOff>
    </xdr:from>
    <xdr:to>
      <xdr:col>6</xdr:col>
      <xdr:colOff>9525</xdr:colOff>
      <xdr:row>30</xdr:row>
      <xdr:rowOff>9525</xdr:rowOff>
    </xdr:to>
    <xdr:sp macro="" textlink="">
      <xdr:nvSpPr>
        <xdr:cNvPr id="22" name="正方形/長方形 21">
          <a:extLst>
            <a:ext uri="{FF2B5EF4-FFF2-40B4-BE49-F238E27FC236}">
              <a16:creationId xmlns:a16="http://schemas.microsoft.com/office/drawing/2014/main" id="{77DAA420-4F6E-4E5F-A865-D12C04580AD1}"/>
            </a:ext>
          </a:extLst>
        </xdr:cNvPr>
        <xdr:cNvSpPr/>
      </xdr:nvSpPr>
      <xdr:spPr>
        <a:xfrm>
          <a:off x="161925" y="11334546"/>
          <a:ext cx="12277725" cy="571704"/>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rPr>
            <a:t>※</a:t>
          </a:r>
          <a:r>
            <a:rPr kumimoji="1" lang="ja-JP" altLang="en-US" sz="1200" b="1">
              <a:solidFill>
                <a:sysClr val="windowText" lastClr="000000"/>
              </a:solidFill>
            </a:rPr>
            <a:t>システムについては、”財産名”をデータ取得システム、”型番</a:t>
          </a:r>
          <a:r>
            <a:rPr kumimoji="1" lang="en-US" altLang="ja-JP" sz="1200" b="1">
              <a:solidFill>
                <a:sysClr val="windowText" lastClr="000000"/>
              </a:solidFill>
            </a:rPr>
            <a:t>/</a:t>
          </a:r>
          <a:r>
            <a:rPr kumimoji="1" lang="ja-JP" altLang="en-US" sz="1200" b="1">
              <a:solidFill>
                <a:sysClr val="windowText" lastClr="000000"/>
              </a:solidFill>
            </a:rPr>
            <a:t>型式”にシステム名、”数量”は１とし、”単価</a:t>
          </a:r>
          <a:r>
            <a:rPr kumimoji="1" lang="en-US" altLang="ja-JP" sz="1200" b="1">
              <a:solidFill>
                <a:sysClr val="windowText" lastClr="000000"/>
              </a:solidFill>
            </a:rPr>
            <a:t>(</a:t>
          </a:r>
          <a:r>
            <a:rPr kumimoji="1" lang="ja-JP" altLang="en-US" sz="1200" b="1">
              <a:solidFill>
                <a:sysClr val="windowText" lastClr="000000"/>
              </a:solidFill>
            </a:rPr>
            <a:t>円</a:t>
          </a:r>
          <a:r>
            <a:rPr kumimoji="1" lang="en-US" altLang="ja-JP" sz="1200" b="1">
              <a:solidFill>
                <a:sysClr val="windowText" lastClr="000000"/>
              </a:solidFill>
            </a:rPr>
            <a:t>/</a:t>
          </a:r>
          <a:r>
            <a:rPr kumimoji="1" lang="ja-JP" altLang="en-US" sz="1200" b="1">
              <a:solidFill>
                <a:sysClr val="windowText" lastClr="000000"/>
              </a:solidFill>
            </a:rPr>
            <a:t>税抜</a:t>
          </a:r>
          <a:r>
            <a:rPr kumimoji="1" lang="en-US" altLang="ja-JP" sz="1200" b="1">
              <a:solidFill>
                <a:sysClr val="windowText" lastClr="000000"/>
              </a:solidFill>
            </a:rPr>
            <a:t>)</a:t>
          </a:r>
          <a:r>
            <a:rPr kumimoji="1" lang="ja-JP" altLang="en-US" sz="1200" b="1">
              <a:solidFill>
                <a:sysClr val="windowText" lastClr="000000"/>
              </a:solidFill>
            </a:rPr>
            <a:t>”に</a:t>
          </a:r>
          <a:r>
            <a:rPr kumimoji="1" lang="ja-JP" altLang="en-US" sz="1200" b="1" u="sng">
              <a:solidFill>
                <a:sysClr val="windowText" lastClr="000000"/>
              </a:solidFill>
            </a:rPr>
            <a:t>補助対象経費</a:t>
          </a:r>
          <a:r>
            <a:rPr kumimoji="1" lang="ja-JP" altLang="en-US" sz="1200" b="1">
              <a:solidFill>
                <a:sysClr val="windowText" lastClr="000000"/>
              </a:solidFill>
            </a:rPr>
            <a:t>の合計を入力してください。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1123048</xdr:colOff>
      <xdr:row>17</xdr:row>
      <xdr:rowOff>232165</xdr:rowOff>
    </xdr:from>
    <xdr:to>
      <xdr:col>1</xdr:col>
      <xdr:colOff>1847296</xdr:colOff>
      <xdr:row>20</xdr:row>
      <xdr:rowOff>26294</xdr:rowOff>
    </xdr:to>
    <xdr:sp macro="" textlink="">
      <xdr:nvSpPr>
        <xdr:cNvPr id="12" name="矢印: 上 11">
          <a:extLst>
            <a:ext uri="{FF2B5EF4-FFF2-40B4-BE49-F238E27FC236}">
              <a16:creationId xmlns:a16="http://schemas.microsoft.com/office/drawing/2014/main" id="{D798ACB2-4F5C-2BAD-9371-EB6B93053C42}"/>
            </a:ext>
          </a:extLst>
        </xdr:cNvPr>
        <xdr:cNvSpPr/>
      </xdr:nvSpPr>
      <xdr:spPr>
        <a:xfrm rot="1680000">
          <a:off x="1370698" y="7671190"/>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1403759</xdr:colOff>
      <xdr:row>17</xdr:row>
      <xdr:rowOff>203591</xdr:rowOff>
    </xdr:from>
    <xdr:to>
      <xdr:col>2</xdr:col>
      <xdr:colOff>2128007</xdr:colOff>
      <xdr:row>19</xdr:row>
      <xdr:rowOff>340620</xdr:rowOff>
    </xdr:to>
    <xdr:sp macro="" textlink="">
      <xdr:nvSpPr>
        <xdr:cNvPr id="13" name="矢印: 上 12">
          <a:extLst>
            <a:ext uri="{FF2B5EF4-FFF2-40B4-BE49-F238E27FC236}">
              <a16:creationId xmlns:a16="http://schemas.microsoft.com/office/drawing/2014/main" id="{FA8E519C-860E-47F1-860D-5CE7E7DC4949}"/>
            </a:ext>
          </a:extLst>
        </xdr:cNvPr>
        <xdr:cNvSpPr/>
      </xdr:nvSpPr>
      <xdr:spPr>
        <a:xfrm rot="1680000">
          <a:off x="4985159" y="7642616"/>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512889</xdr:colOff>
      <xdr:row>17</xdr:row>
      <xdr:rowOff>232164</xdr:rowOff>
    </xdr:from>
    <xdr:to>
      <xdr:col>3</xdr:col>
      <xdr:colOff>1237137</xdr:colOff>
      <xdr:row>20</xdr:row>
      <xdr:rowOff>26293</xdr:rowOff>
    </xdr:to>
    <xdr:sp macro="" textlink="">
      <xdr:nvSpPr>
        <xdr:cNvPr id="14" name="矢印: 上 13">
          <a:extLst>
            <a:ext uri="{FF2B5EF4-FFF2-40B4-BE49-F238E27FC236}">
              <a16:creationId xmlns:a16="http://schemas.microsoft.com/office/drawing/2014/main" id="{743AAD0F-6D73-48E9-B335-E229C14E4392}"/>
            </a:ext>
          </a:extLst>
        </xdr:cNvPr>
        <xdr:cNvSpPr/>
      </xdr:nvSpPr>
      <xdr:spPr>
        <a:xfrm rot="1680000">
          <a:off x="7428039" y="7671189"/>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386264</xdr:colOff>
      <xdr:row>17</xdr:row>
      <xdr:rowOff>241690</xdr:rowOff>
    </xdr:from>
    <xdr:to>
      <xdr:col>4</xdr:col>
      <xdr:colOff>1110512</xdr:colOff>
      <xdr:row>20</xdr:row>
      <xdr:rowOff>35819</xdr:rowOff>
    </xdr:to>
    <xdr:sp macro="" textlink="">
      <xdr:nvSpPr>
        <xdr:cNvPr id="15" name="矢印: 上 14">
          <a:extLst>
            <a:ext uri="{FF2B5EF4-FFF2-40B4-BE49-F238E27FC236}">
              <a16:creationId xmlns:a16="http://schemas.microsoft.com/office/drawing/2014/main" id="{F12FCF59-3489-418C-82CD-A1C4F6F8B36F}"/>
            </a:ext>
          </a:extLst>
        </xdr:cNvPr>
        <xdr:cNvSpPr/>
      </xdr:nvSpPr>
      <xdr:spPr>
        <a:xfrm rot="1680000">
          <a:off x="9093235" y="7659984"/>
          <a:ext cx="724248" cy="836276"/>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224117</xdr:colOff>
      <xdr:row>17</xdr:row>
      <xdr:rowOff>22412</xdr:rowOff>
    </xdr:from>
    <xdr:to>
      <xdr:col>6</xdr:col>
      <xdr:colOff>11206</xdr:colOff>
      <xdr:row>17</xdr:row>
      <xdr:rowOff>313765</xdr:rowOff>
    </xdr:to>
    <xdr:sp macro="" textlink="">
      <xdr:nvSpPr>
        <xdr:cNvPr id="3" name="正方形/長方形 2">
          <a:extLst>
            <a:ext uri="{FF2B5EF4-FFF2-40B4-BE49-F238E27FC236}">
              <a16:creationId xmlns:a16="http://schemas.microsoft.com/office/drawing/2014/main" id="{E18C0908-A2A5-5F62-878D-FC65586B3EDE}"/>
            </a:ext>
          </a:extLst>
        </xdr:cNvPr>
        <xdr:cNvSpPr/>
      </xdr:nvSpPr>
      <xdr:spPr>
        <a:xfrm>
          <a:off x="224117" y="7461437"/>
          <a:ext cx="12217214" cy="29135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206749</xdr:colOff>
      <xdr:row>19</xdr:row>
      <xdr:rowOff>108137</xdr:rowOff>
    </xdr:from>
    <xdr:to>
      <xdr:col>1</xdr:col>
      <xdr:colOff>3286125</xdr:colOff>
      <xdr:row>22</xdr:row>
      <xdr:rowOff>47625</xdr:rowOff>
    </xdr:to>
    <xdr:sp macro="" textlink="">
      <xdr:nvSpPr>
        <xdr:cNvPr id="8" name="正方形/長方形 7">
          <a:extLst>
            <a:ext uri="{FF2B5EF4-FFF2-40B4-BE49-F238E27FC236}">
              <a16:creationId xmlns:a16="http://schemas.microsoft.com/office/drawing/2014/main" id="{34826A3F-3F5D-1904-E036-F95C0EF40C40}"/>
            </a:ext>
          </a:extLst>
        </xdr:cNvPr>
        <xdr:cNvSpPr/>
      </xdr:nvSpPr>
      <xdr:spPr>
        <a:xfrm>
          <a:off x="206749" y="8232962"/>
          <a:ext cx="3327026" cy="968188"/>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車両分類を選択してください。</a:t>
          </a:r>
          <a:endParaRPr kumimoji="1" lang="en-US" altLang="ja-JP" sz="1100" b="1">
            <a:solidFill>
              <a:sysClr val="windowText" lastClr="000000"/>
            </a:solidFill>
          </a:endParaRPr>
        </a:p>
        <a:p>
          <a:pPr algn="l"/>
          <a:r>
            <a:rPr kumimoji="1" lang="ja-JP" altLang="en-US" sz="1100" b="1">
              <a:solidFill>
                <a:sysClr val="windowText" lastClr="000000"/>
              </a:solidFill>
            </a:rPr>
            <a:t>◇バルクローリー</a:t>
          </a:r>
          <a:endParaRPr kumimoji="1" lang="en-US" altLang="ja-JP" sz="1100" b="1">
            <a:solidFill>
              <a:sysClr val="windowText" lastClr="000000"/>
            </a:solidFill>
          </a:endParaRPr>
        </a:p>
        <a:p>
          <a:pPr algn="l"/>
          <a:r>
            <a:rPr kumimoji="1" lang="ja-JP" altLang="en-US" sz="1100" b="1">
              <a:solidFill>
                <a:sysClr val="windowText" lastClr="000000"/>
              </a:solidFill>
            </a:rPr>
            <a:t>◇容器配送車（大型運搬車、軽自動車等を含む）</a:t>
          </a:r>
          <a:endParaRPr kumimoji="1" lang="en-US" altLang="ja-JP" sz="1100" b="1">
            <a:solidFill>
              <a:sysClr val="windowText" lastClr="000000"/>
            </a:solidFill>
          </a:endParaRPr>
        </a:p>
      </xdr:txBody>
    </xdr:sp>
    <xdr:clientData/>
  </xdr:twoCellAnchor>
  <xdr:twoCellAnchor>
    <xdr:from>
      <xdr:col>2</xdr:col>
      <xdr:colOff>101975</xdr:colOff>
      <xdr:row>19</xdr:row>
      <xdr:rowOff>98612</xdr:rowOff>
    </xdr:from>
    <xdr:to>
      <xdr:col>2</xdr:col>
      <xdr:colOff>3209925</xdr:colOff>
      <xdr:row>21</xdr:row>
      <xdr:rowOff>19050</xdr:rowOff>
    </xdr:to>
    <xdr:sp macro="" textlink="">
      <xdr:nvSpPr>
        <xdr:cNvPr id="9" name="正方形/長方形 8">
          <a:extLst>
            <a:ext uri="{FF2B5EF4-FFF2-40B4-BE49-F238E27FC236}">
              <a16:creationId xmlns:a16="http://schemas.microsoft.com/office/drawing/2014/main" id="{95528CBA-C039-4CA1-83FE-57F50DAF28D1}"/>
            </a:ext>
          </a:extLst>
        </xdr:cNvPr>
        <xdr:cNvSpPr/>
      </xdr:nvSpPr>
      <xdr:spPr>
        <a:xfrm>
          <a:off x="3683375" y="8223437"/>
          <a:ext cx="3107950" cy="606238"/>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車両の型式を入力してください。</a:t>
          </a:r>
          <a:endParaRPr kumimoji="1" lang="en-US" altLang="ja-JP" sz="1100" b="1">
            <a:solidFill>
              <a:sysClr val="windowText" lastClr="000000"/>
            </a:solidFill>
          </a:endParaRPr>
        </a:p>
      </xdr:txBody>
    </xdr:sp>
    <xdr:clientData/>
  </xdr:twoCellAnchor>
  <xdr:twoCellAnchor>
    <xdr:from>
      <xdr:col>3</xdr:col>
      <xdr:colOff>98052</xdr:colOff>
      <xdr:row>19</xdr:row>
      <xdr:rowOff>98612</xdr:rowOff>
    </xdr:from>
    <xdr:to>
      <xdr:col>3</xdr:col>
      <xdr:colOff>1543050</xdr:colOff>
      <xdr:row>21</xdr:row>
      <xdr:rowOff>9525</xdr:rowOff>
    </xdr:to>
    <xdr:sp macro="" textlink="">
      <xdr:nvSpPr>
        <xdr:cNvPr id="10" name="正方形/長方形 9">
          <a:extLst>
            <a:ext uri="{FF2B5EF4-FFF2-40B4-BE49-F238E27FC236}">
              <a16:creationId xmlns:a16="http://schemas.microsoft.com/office/drawing/2014/main" id="{B31ED732-4249-4608-99DC-C1AB607D9195}"/>
            </a:ext>
          </a:extLst>
        </xdr:cNvPr>
        <xdr:cNvSpPr/>
      </xdr:nvSpPr>
      <xdr:spPr>
        <a:xfrm>
          <a:off x="7013202" y="8223437"/>
          <a:ext cx="1444998" cy="596713"/>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数量は１を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4</xdr:col>
      <xdr:colOff>101973</xdr:colOff>
      <xdr:row>19</xdr:row>
      <xdr:rowOff>98612</xdr:rowOff>
    </xdr:from>
    <xdr:to>
      <xdr:col>4</xdr:col>
      <xdr:colOff>1552575</xdr:colOff>
      <xdr:row>21</xdr:row>
      <xdr:rowOff>9525</xdr:rowOff>
    </xdr:to>
    <xdr:sp macro="" textlink="">
      <xdr:nvSpPr>
        <xdr:cNvPr id="11" name="正方形/長方形 10">
          <a:extLst>
            <a:ext uri="{FF2B5EF4-FFF2-40B4-BE49-F238E27FC236}">
              <a16:creationId xmlns:a16="http://schemas.microsoft.com/office/drawing/2014/main" id="{64063ED2-C0DD-417D-A0D9-158FB591B994}"/>
            </a:ext>
          </a:extLst>
        </xdr:cNvPr>
        <xdr:cNvSpPr/>
      </xdr:nvSpPr>
      <xdr:spPr>
        <a:xfrm>
          <a:off x="8798298" y="8223437"/>
          <a:ext cx="1450602" cy="596713"/>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rPr>
            <a:t>補助対象経費</a:t>
          </a:r>
          <a:r>
            <a:rPr kumimoji="1" lang="ja-JP" altLang="en-US" sz="1100" b="1">
              <a:solidFill>
                <a:sysClr val="windowText" lastClr="000000"/>
              </a:solidFill>
            </a:rPr>
            <a:t>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5</xdr:col>
      <xdr:colOff>776230</xdr:colOff>
      <xdr:row>17</xdr:row>
      <xdr:rowOff>240571</xdr:rowOff>
    </xdr:from>
    <xdr:to>
      <xdr:col>5</xdr:col>
      <xdr:colOff>1500478</xdr:colOff>
      <xdr:row>20</xdr:row>
      <xdr:rowOff>34700</xdr:rowOff>
    </xdr:to>
    <xdr:sp macro="" textlink="">
      <xdr:nvSpPr>
        <xdr:cNvPr id="20" name="矢印: 上 19">
          <a:extLst>
            <a:ext uri="{FF2B5EF4-FFF2-40B4-BE49-F238E27FC236}">
              <a16:creationId xmlns:a16="http://schemas.microsoft.com/office/drawing/2014/main" id="{C1B15536-F9CD-4F30-BF2B-9D3BD89EA50F}"/>
            </a:ext>
          </a:extLst>
        </xdr:cNvPr>
        <xdr:cNvSpPr/>
      </xdr:nvSpPr>
      <xdr:spPr>
        <a:xfrm rot="1680000">
          <a:off x="11101330" y="7679596"/>
          <a:ext cx="724248" cy="822829"/>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166406</xdr:colOff>
      <xdr:row>19</xdr:row>
      <xdr:rowOff>98612</xdr:rowOff>
    </xdr:from>
    <xdr:to>
      <xdr:col>6</xdr:col>
      <xdr:colOff>828674</xdr:colOff>
      <xdr:row>21</xdr:row>
      <xdr:rowOff>58270</xdr:rowOff>
    </xdr:to>
    <xdr:sp macro="" textlink="">
      <xdr:nvSpPr>
        <xdr:cNvPr id="21" name="正方形/長方形 20">
          <a:extLst>
            <a:ext uri="{FF2B5EF4-FFF2-40B4-BE49-F238E27FC236}">
              <a16:creationId xmlns:a16="http://schemas.microsoft.com/office/drawing/2014/main" id="{6D07E505-C755-49CB-B577-5CA7E62AF622}"/>
            </a:ext>
          </a:extLst>
        </xdr:cNvPr>
        <xdr:cNvSpPr/>
      </xdr:nvSpPr>
      <xdr:spPr>
        <a:xfrm>
          <a:off x="10491506" y="2717987"/>
          <a:ext cx="2767293" cy="645458"/>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車両の受領日を入力してください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受領書をもとに入力をお願いします。</a:t>
          </a:r>
          <a:endParaRPr kumimoji="1" lang="en-US" altLang="ja-JP" sz="1100" b="1">
            <a:solidFill>
              <a:sysClr val="windowText" lastClr="000000"/>
            </a:solidFill>
          </a:endParaRPr>
        </a:p>
      </xdr:txBody>
    </xdr:sp>
    <xdr:clientData/>
  </xdr:twoCellAnchor>
  <xdr:twoCellAnchor>
    <xdr:from>
      <xdr:col>2</xdr:col>
      <xdr:colOff>829796</xdr:colOff>
      <xdr:row>24</xdr:row>
      <xdr:rowOff>178733</xdr:rowOff>
    </xdr:from>
    <xdr:to>
      <xdr:col>3</xdr:col>
      <xdr:colOff>1177179</xdr:colOff>
      <xdr:row>27</xdr:row>
      <xdr:rowOff>301998</xdr:rowOff>
    </xdr:to>
    <xdr:sp macro="" textlink="">
      <xdr:nvSpPr>
        <xdr:cNvPr id="22" name="正方形/長方形 21">
          <a:extLst>
            <a:ext uri="{FF2B5EF4-FFF2-40B4-BE49-F238E27FC236}">
              <a16:creationId xmlns:a16="http://schemas.microsoft.com/office/drawing/2014/main" id="{9EACDAC1-042E-E77F-5360-AE4E308B1FE2}"/>
            </a:ext>
          </a:extLst>
        </xdr:cNvPr>
        <xdr:cNvSpPr/>
      </xdr:nvSpPr>
      <xdr:spPr>
        <a:xfrm>
          <a:off x="4411196" y="10018058"/>
          <a:ext cx="3681133" cy="1151965"/>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t>グレーアウトの部分は入力不要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224117</xdr:colOff>
      <xdr:row>16</xdr:row>
      <xdr:rowOff>560294</xdr:rowOff>
    </xdr:from>
    <xdr:to>
      <xdr:col>6</xdr:col>
      <xdr:colOff>22412</xdr:colOff>
      <xdr:row>19</xdr:row>
      <xdr:rowOff>38100</xdr:rowOff>
    </xdr:to>
    <xdr:sp macro="" textlink="">
      <xdr:nvSpPr>
        <xdr:cNvPr id="2" name="正方形/長方形 1">
          <a:extLst>
            <a:ext uri="{FF2B5EF4-FFF2-40B4-BE49-F238E27FC236}">
              <a16:creationId xmlns:a16="http://schemas.microsoft.com/office/drawing/2014/main" id="{F08927D5-2B92-4DEE-B705-E6802FE530C7}"/>
            </a:ext>
          </a:extLst>
        </xdr:cNvPr>
        <xdr:cNvSpPr/>
      </xdr:nvSpPr>
      <xdr:spPr>
        <a:xfrm>
          <a:off x="224117" y="7427819"/>
          <a:ext cx="12228420" cy="73510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835399</xdr:colOff>
      <xdr:row>27</xdr:row>
      <xdr:rowOff>186018</xdr:rowOff>
    </xdr:from>
    <xdr:to>
      <xdr:col>3</xdr:col>
      <xdr:colOff>1182782</xdr:colOff>
      <xdr:row>30</xdr:row>
      <xdr:rowOff>304800</xdr:rowOff>
    </xdr:to>
    <xdr:sp macro="" textlink="">
      <xdr:nvSpPr>
        <xdr:cNvPr id="3" name="正方形/長方形 2">
          <a:extLst>
            <a:ext uri="{FF2B5EF4-FFF2-40B4-BE49-F238E27FC236}">
              <a16:creationId xmlns:a16="http://schemas.microsoft.com/office/drawing/2014/main" id="{66D61EFE-E6E0-4CEB-B484-2C1E284B88C3}"/>
            </a:ext>
          </a:extLst>
        </xdr:cNvPr>
        <xdr:cNvSpPr/>
      </xdr:nvSpPr>
      <xdr:spPr>
        <a:xfrm>
          <a:off x="4416799" y="11054043"/>
          <a:ext cx="3681133" cy="1147482"/>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t>グレーアウトの部分は入力不要</a:t>
          </a:r>
        </a:p>
      </xdr:txBody>
    </xdr:sp>
    <xdr:clientData/>
  </xdr:twoCellAnchor>
  <xdr:twoCellAnchor>
    <xdr:from>
      <xdr:col>1</xdr:col>
      <xdr:colOff>1046849</xdr:colOff>
      <xdr:row>19</xdr:row>
      <xdr:rowOff>14567</xdr:rowOff>
    </xdr:from>
    <xdr:to>
      <xdr:col>1</xdr:col>
      <xdr:colOff>1771097</xdr:colOff>
      <xdr:row>21</xdr:row>
      <xdr:rowOff>156078</xdr:rowOff>
    </xdr:to>
    <xdr:sp macro="" textlink="">
      <xdr:nvSpPr>
        <xdr:cNvPr id="4" name="矢印: 上 3">
          <a:extLst>
            <a:ext uri="{FF2B5EF4-FFF2-40B4-BE49-F238E27FC236}">
              <a16:creationId xmlns:a16="http://schemas.microsoft.com/office/drawing/2014/main" id="{C11B3E89-D929-4BAB-BF1B-92170BC9F3AF}"/>
            </a:ext>
          </a:extLst>
        </xdr:cNvPr>
        <xdr:cNvSpPr/>
      </xdr:nvSpPr>
      <xdr:spPr>
        <a:xfrm rot="1680000">
          <a:off x="1294499" y="8139392"/>
          <a:ext cx="724248" cy="827311"/>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215152</xdr:colOff>
      <xdr:row>20</xdr:row>
      <xdr:rowOff>285547</xdr:rowOff>
    </xdr:from>
    <xdr:to>
      <xdr:col>1</xdr:col>
      <xdr:colOff>3295650</xdr:colOff>
      <xdr:row>26</xdr:row>
      <xdr:rowOff>104775</xdr:rowOff>
    </xdr:to>
    <xdr:sp macro="" textlink="">
      <xdr:nvSpPr>
        <xdr:cNvPr id="5" name="正方形/長方形 4">
          <a:extLst>
            <a:ext uri="{FF2B5EF4-FFF2-40B4-BE49-F238E27FC236}">
              <a16:creationId xmlns:a16="http://schemas.microsoft.com/office/drawing/2014/main" id="{6269BE53-C25B-48FA-B25C-6D207BC4CADB}"/>
            </a:ext>
          </a:extLst>
        </xdr:cNvPr>
        <xdr:cNvSpPr/>
      </xdr:nvSpPr>
      <xdr:spPr>
        <a:xfrm>
          <a:off x="215152" y="8753272"/>
          <a:ext cx="3328148" cy="1876628"/>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耐用年数が</a:t>
          </a:r>
          <a:r>
            <a:rPr kumimoji="1" lang="en-US" altLang="ja-JP" sz="1100" b="1">
              <a:solidFill>
                <a:sysClr val="windowText" lastClr="000000"/>
              </a:solidFill>
            </a:rPr>
            <a:t>13</a:t>
          </a:r>
          <a:r>
            <a:rPr kumimoji="1" lang="ja-JP" altLang="en-US" sz="1100" b="1">
              <a:solidFill>
                <a:sysClr val="windowText" lastClr="000000"/>
              </a:solidFill>
            </a:rPr>
            <a:t>年の機器等については</a:t>
          </a:r>
          <a:endParaRPr kumimoji="1" lang="en-US" altLang="ja-JP" sz="1100" b="1">
            <a:solidFill>
              <a:sysClr val="windowText" lastClr="000000"/>
            </a:solidFill>
          </a:endParaRPr>
        </a:p>
        <a:p>
          <a:pPr algn="l"/>
          <a:r>
            <a:rPr kumimoji="1" lang="ja-JP" altLang="en-US" sz="1100" b="1">
              <a:solidFill>
                <a:sysClr val="windowText" lastClr="000000"/>
              </a:solidFill>
            </a:rPr>
            <a:t>・充填機等</a:t>
          </a:r>
          <a:r>
            <a:rPr kumimoji="1" lang="en-US" altLang="ja-JP" sz="1100" b="1">
              <a:solidFill>
                <a:sysClr val="windowText" lastClr="000000"/>
              </a:solidFill>
            </a:rPr>
            <a:t>(</a:t>
          </a:r>
          <a:r>
            <a:rPr kumimoji="1" lang="ja-JP" altLang="en-US" sz="1100" b="1">
              <a:solidFill>
                <a:sysClr val="windowText" lastClr="000000"/>
              </a:solidFill>
            </a:rPr>
            <a:t>その他付属する機器含む</a:t>
          </a:r>
          <a:r>
            <a:rPr kumimoji="1" lang="en-US" altLang="ja-JP" sz="1100" b="1">
              <a:solidFill>
                <a:sysClr val="windowText" lastClr="000000"/>
              </a:solidFill>
            </a:rPr>
            <a:t>)</a:t>
          </a:r>
        </a:p>
        <a:p>
          <a:pPr algn="l"/>
          <a:r>
            <a:rPr kumimoji="1" lang="ja-JP" altLang="en-US" sz="1100" b="1">
              <a:solidFill>
                <a:sysClr val="windowText" lastClr="000000"/>
              </a:solidFill>
            </a:rPr>
            <a:t>を選択し、金額等をまとめて記載してください。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耐用年数が</a:t>
          </a:r>
          <a:r>
            <a:rPr kumimoji="1" lang="en-US" altLang="ja-JP" sz="1100" b="1">
              <a:solidFill>
                <a:sysClr val="windowText" lastClr="000000"/>
              </a:solidFill>
              <a:effectLst/>
              <a:latin typeface="+mn-lt"/>
              <a:ea typeface="+mn-ea"/>
              <a:cs typeface="+mn-cs"/>
            </a:rPr>
            <a:t>5</a:t>
          </a:r>
          <a:r>
            <a:rPr kumimoji="1" lang="ja-JP" altLang="ja-JP" sz="1100" b="1">
              <a:solidFill>
                <a:sysClr val="windowText" lastClr="000000"/>
              </a:solidFill>
              <a:effectLst/>
              <a:latin typeface="+mn-lt"/>
              <a:ea typeface="+mn-ea"/>
              <a:cs typeface="+mn-cs"/>
            </a:rPr>
            <a:t>年の</a:t>
          </a:r>
          <a:r>
            <a:rPr kumimoji="1" lang="ja-JP" altLang="en-US" sz="1100" b="1">
              <a:solidFill>
                <a:sysClr val="windowText" lastClr="000000"/>
              </a:solidFill>
              <a:effectLst/>
              <a:latin typeface="+mn-lt"/>
              <a:ea typeface="+mn-ea"/>
              <a:cs typeface="+mn-cs"/>
            </a:rPr>
            <a:t>システム等</a:t>
          </a:r>
          <a:r>
            <a:rPr kumimoji="1" lang="ja-JP" altLang="ja-JP" sz="1100" b="1">
              <a:solidFill>
                <a:sysClr val="windowText" lastClr="000000"/>
              </a:solidFill>
              <a:effectLst/>
              <a:latin typeface="+mn-lt"/>
              <a:ea typeface="+mn-ea"/>
              <a:cs typeface="+mn-cs"/>
            </a:rPr>
            <a:t>については</a:t>
          </a:r>
          <a:endParaRPr kumimoji="1" lang="en-US" altLang="ja-JP" sz="1100" b="1">
            <a:solidFill>
              <a:sysClr val="windowText" lastClr="000000"/>
            </a:solidFill>
          </a:endParaRPr>
        </a:p>
        <a:p>
          <a:pPr algn="l"/>
          <a:r>
            <a:rPr kumimoji="1" lang="ja-JP" altLang="en-US" sz="1100" b="1">
              <a:solidFill>
                <a:sysClr val="windowText" lastClr="000000"/>
              </a:solidFill>
            </a:rPr>
            <a:t>・システム等</a:t>
          </a:r>
          <a:r>
            <a:rPr kumimoji="1" lang="ja-JP" altLang="ja-JP" sz="1100" b="1">
              <a:solidFill>
                <a:sysClr val="windowText" lastClr="000000"/>
              </a:solidFill>
              <a:effectLst/>
              <a:latin typeface="+mn-lt"/>
              <a:ea typeface="+mn-ea"/>
              <a:cs typeface="+mn-cs"/>
            </a:rPr>
            <a:t>を選択し、金額等をまとめて記載してください。</a:t>
          </a:r>
          <a:endParaRPr lang="ja-JP" altLang="ja-JP">
            <a:solidFill>
              <a:sysClr val="windowText" lastClr="000000"/>
            </a:solidFill>
            <a:effectLst/>
          </a:endParaRPr>
        </a:p>
      </xdr:txBody>
    </xdr:sp>
    <xdr:clientData/>
  </xdr:twoCellAnchor>
  <xdr:twoCellAnchor>
    <xdr:from>
      <xdr:col>2</xdr:col>
      <xdr:colOff>1438494</xdr:colOff>
      <xdr:row>19</xdr:row>
      <xdr:rowOff>17928</xdr:rowOff>
    </xdr:from>
    <xdr:to>
      <xdr:col>2</xdr:col>
      <xdr:colOff>2162742</xdr:colOff>
      <xdr:row>21</xdr:row>
      <xdr:rowOff>159439</xdr:rowOff>
    </xdr:to>
    <xdr:sp macro="" textlink="">
      <xdr:nvSpPr>
        <xdr:cNvPr id="16" name="矢印: 上 15">
          <a:extLst>
            <a:ext uri="{FF2B5EF4-FFF2-40B4-BE49-F238E27FC236}">
              <a16:creationId xmlns:a16="http://schemas.microsoft.com/office/drawing/2014/main" id="{77B74BCF-8135-4577-A64B-1018CB190CE5}"/>
            </a:ext>
          </a:extLst>
        </xdr:cNvPr>
        <xdr:cNvSpPr/>
      </xdr:nvSpPr>
      <xdr:spPr>
        <a:xfrm rot="1680000">
          <a:off x="5019894" y="8142753"/>
          <a:ext cx="724248" cy="827311"/>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509527</xdr:colOff>
      <xdr:row>18</xdr:row>
      <xdr:rowOff>322729</xdr:rowOff>
    </xdr:from>
    <xdr:to>
      <xdr:col>3</xdr:col>
      <xdr:colOff>1233775</xdr:colOff>
      <xdr:row>21</xdr:row>
      <xdr:rowOff>121340</xdr:rowOff>
    </xdr:to>
    <xdr:sp macro="" textlink="">
      <xdr:nvSpPr>
        <xdr:cNvPr id="17" name="矢印: 上 16">
          <a:extLst>
            <a:ext uri="{FF2B5EF4-FFF2-40B4-BE49-F238E27FC236}">
              <a16:creationId xmlns:a16="http://schemas.microsoft.com/office/drawing/2014/main" id="{F830F79F-EC59-4708-9182-3A3A81E79BE6}"/>
            </a:ext>
          </a:extLst>
        </xdr:cNvPr>
        <xdr:cNvSpPr/>
      </xdr:nvSpPr>
      <xdr:spPr>
        <a:xfrm rot="1680000">
          <a:off x="7424677" y="8104654"/>
          <a:ext cx="724248" cy="827311"/>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468625</xdr:colOff>
      <xdr:row>19</xdr:row>
      <xdr:rowOff>8403</xdr:rowOff>
    </xdr:from>
    <xdr:to>
      <xdr:col>4</xdr:col>
      <xdr:colOff>1192873</xdr:colOff>
      <xdr:row>21</xdr:row>
      <xdr:rowOff>149914</xdr:rowOff>
    </xdr:to>
    <xdr:sp macro="" textlink="">
      <xdr:nvSpPr>
        <xdr:cNvPr id="18" name="矢印: 上 17">
          <a:extLst>
            <a:ext uri="{FF2B5EF4-FFF2-40B4-BE49-F238E27FC236}">
              <a16:creationId xmlns:a16="http://schemas.microsoft.com/office/drawing/2014/main" id="{447B5456-0083-4F7E-95C7-CCD6876DE506}"/>
            </a:ext>
          </a:extLst>
        </xdr:cNvPr>
        <xdr:cNvSpPr/>
      </xdr:nvSpPr>
      <xdr:spPr>
        <a:xfrm rot="1680000">
          <a:off x="9164950" y="8133228"/>
          <a:ext cx="724248" cy="827311"/>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89089</xdr:colOff>
      <xdr:row>20</xdr:row>
      <xdr:rowOff>269859</xdr:rowOff>
    </xdr:from>
    <xdr:to>
      <xdr:col>2</xdr:col>
      <xdr:colOff>3248025</xdr:colOff>
      <xdr:row>25</xdr:row>
      <xdr:rowOff>228600</xdr:rowOff>
    </xdr:to>
    <xdr:sp macro="" textlink="">
      <xdr:nvSpPr>
        <xdr:cNvPr id="19" name="正方形/長方形 18">
          <a:extLst>
            <a:ext uri="{FF2B5EF4-FFF2-40B4-BE49-F238E27FC236}">
              <a16:creationId xmlns:a16="http://schemas.microsoft.com/office/drawing/2014/main" id="{048C3F20-63FC-41EA-9365-CE6001C5F9A8}"/>
            </a:ext>
          </a:extLst>
        </xdr:cNvPr>
        <xdr:cNvSpPr/>
      </xdr:nvSpPr>
      <xdr:spPr>
        <a:xfrm>
          <a:off x="3670489" y="8737584"/>
          <a:ext cx="3158936" cy="1673241"/>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主な機器等の型式を入力してください。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複数の機器等が含まれている場合は「等」と記載してください。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システムについてはシステム名を記載してください。</a:t>
          </a:r>
          <a:endParaRPr kumimoji="1" lang="en-US" altLang="ja-JP" sz="1100" b="1">
            <a:solidFill>
              <a:sysClr val="windowText" lastClr="000000"/>
            </a:solidFill>
          </a:endParaRPr>
        </a:p>
      </xdr:txBody>
    </xdr:sp>
    <xdr:clientData/>
  </xdr:twoCellAnchor>
  <xdr:twoCellAnchor>
    <xdr:from>
      <xdr:col>3</xdr:col>
      <xdr:colOff>94689</xdr:colOff>
      <xdr:row>20</xdr:row>
      <xdr:rowOff>250808</xdr:rowOff>
    </xdr:from>
    <xdr:to>
      <xdr:col>3</xdr:col>
      <xdr:colOff>1524000</xdr:colOff>
      <xdr:row>22</xdr:row>
      <xdr:rowOff>247650</xdr:rowOff>
    </xdr:to>
    <xdr:sp macro="" textlink="">
      <xdr:nvSpPr>
        <xdr:cNvPr id="20" name="正方形/長方形 19">
          <a:extLst>
            <a:ext uri="{FF2B5EF4-FFF2-40B4-BE49-F238E27FC236}">
              <a16:creationId xmlns:a16="http://schemas.microsoft.com/office/drawing/2014/main" id="{1A901DC9-055A-4742-8603-356408F3FEBC}"/>
            </a:ext>
          </a:extLst>
        </xdr:cNvPr>
        <xdr:cNvSpPr/>
      </xdr:nvSpPr>
      <xdr:spPr>
        <a:xfrm>
          <a:off x="7009839" y="8718533"/>
          <a:ext cx="1429311" cy="682642"/>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数量は１を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4</xdr:col>
      <xdr:colOff>109816</xdr:colOff>
      <xdr:row>20</xdr:row>
      <xdr:rowOff>255850</xdr:rowOff>
    </xdr:from>
    <xdr:to>
      <xdr:col>4</xdr:col>
      <xdr:colOff>1457325</xdr:colOff>
      <xdr:row>22</xdr:row>
      <xdr:rowOff>276225</xdr:rowOff>
    </xdr:to>
    <xdr:sp macro="" textlink="">
      <xdr:nvSpPr>
        <xdr:cNvPr id="21" name="正方形/長方形 20">
          <a:extLst>
            <a:ext uri="{FF2B5EF4-FFF2-40B4-BE49-F238E27FC236}">
              <a16:creationId xmlns:a16="http://schemas.microsoft.com/office/drawing/2014/main" id="{0F62F495-B043-49A6-95B9-D85D55FBB4A3}"/>
            </a:ext>
          </a:extLst>
        </xdr:cNvPr>
        <xdr:cNvSpPr/>
      </xdr:nvSpPr>
      <xdr:spPr>
        <a:xfrm>
          <a:off x="8806141" y="8723575"/>
          <a:ext cx="1347509" cy="706175"/>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rPr>
            <a:t>補助対象経費</a:t>
          </a:r>
          <a:r>
            <a:rPr kumimoji="1" lang="ja-JP" altLang="en-US" sz="1100" b="1">
              <a:solidFill>
                <a:sysClr val="windowText" lastClr="000000"/>
              </a:solidFill>
            </a:rPr>
            <a:t>を</a:t>
          </a:r>
          <a:endParaRPr kumimoji="1" lang="en-US" altLang="ja-JP" sz="1100" b="1">
            <a:solidFill>
              <a:sysClr val="windowText" lastClr="000000"/>
            </a:solidFill>
          </a:endParaRPr>
        </a:p>
        <a:p>
          <a:pPr algn="l"/>
          <a:r>
            <a:rPr kumimoji="1" lang="ja-JP" altLang="en-US" sz="1100" b="1">
              <a:solidFill>
                <a:sysClr val="windowText" lastClr="000000"/>
              </a:solidFill>
            </a:rPr>
            <a:t>入力してください。</a:t>
          </a:r>
          <a:endParaRPr kumimoji="1" lang="en-US" altLang="ja-JP" sz="1100" b="1">
            <a:solidFill>
              <a:sysClr val="windowText" lastClr="000000"/>
            </a:solidFill>
          </a:endParaRPr>
        </a:p>
      </xdr:txBody>
    </xdr:sp>
    <xdr:clientData/>
  </xdr:twoCellAnchor>
  <xdr:twoCellAnchor>
    <xdr:from>
      <xdr:col>5</xdr:col>
      <xdr:colOff>772865</xdr:colOff>
      <xdr:row>18</xdr:row>
      <xdr:rowOff>321609</xdr:rowOff>
    </xdr:from>
    <xdr:to>
      <xdr:col>5</xdr:col>
      <xdr:colOff>1497113</xdr:colOff>
      <xdr:row>21</xdr:row>
      <xdr:rowOff>120220</xdr:rowOff>
    </xdr:to>
    <xdr:sp macro="" textlink="">
      <xdr:nvSpPr>
        <xdr:cNvPr id="22" name="矢印: 上 21">
          <a:extLst>
            <a:ext uri="{FF2B5EF4-FFF2-40B4-BE49-F238E27FC236}">
              <a16:creationId xmlns:a16="http://schemas.microsoft.com/office/drawing/2014/main" id="{8C137C1E-F93F-4394-B763-E1630E46BA66}"/>
            </a:ext>
          </a:extLst>
        </xdr:cNvPr>
        <xdr:cNvSpPr/>
      </xdr:nvSpPr>
      <xdr:spPr>
        <a:xfrm rot="1680000">
          <a:off x="11097965" y="8103534"/>
          <a:ext cx="724248" cy="827311"/>
        </a:xfrm>
        <a:prstGeom prst="up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20</xdr:row>
      <xdr:rowOff>268738</xdr:rowOff>
    </xdr:from>
    <xdr:to>
      <xdr:col>6</xdr:col>
      <xdr:colOff>1466850</xdr:colOff>
      <xdr:row>23</xdr:row>
      <xdr:rowOff>0</xdr:rowOff>
    </xdr:to>
    <xdr:sp macro="" textlink="">
      <xdr:nvSpPr>
        <xdr:cNvPr id="23" name="正方形/長方形 22">
          <a:extLst>
            <a:ext uri="{FF2B5EF4-FFF2-40B4-BE49-F238E27FC236}">
              <a16:creationId xmlns:a16="http://schemas.microsoft.com/office/drawing/2014/main" id="{BC6986E7-BC8E-4D73-A9DB-D7E64B344317}"/>
            </a:ext>
          </a:extLst>
        </xdr:cNvPr>
        <xdr:cNvSpPr/>
      </xdr:nvSpPr>
      <xdr:spPr>
        <a:xfrm>
          <a:off x="10439400" y="3231013"/>
          <a:ext cx="3457575" cy="759962"/>
        </a:xfrm>
        <a:prstGeom prst="rect">
          <a:avLst/>
        </a:prstGeom>
        <a:solidFill>
          <a:schemeClr val="accent2">
            <a:lumMod val="20000"/>
            <a:lumOff val="80000"/>
          </a:scheme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含まれる機器等の最終受領日を入力してください。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受領書をもとに入力をお願いします。</a:t>
          </a:r>
          <a:endParaRPr kumimoji="1" lang="en-US" altLang="ja-JP" sz="1100" b="1">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0948B9-B212-4478-8694-7D1190AE4D0F}" name="テーブル1" displayName="テーブル1" ref="A1:A5" totalsRowShown="0" headerRowDxfId="8">
  <autoFilter ref="A1:A5" xr:uid="{3C0948B9-B212-4478-8694-7D1190AE4D0F}"/>
  <tableColumns count="1">
    <tableColumn id="1" xr3:uid="{75318705-C1B0-4989-AD9F-C146C58A34F8}" name="区分1_スマートメーター「LPWA通信機器」等の導入事業"/>
  </tableColumns>
  <tableStyleInfo name="TableStyleDark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90638B-DBFE-4CFE-BA1C-FB5BE48BC7E8}" name="テーブル3" displayName="テーブル3" ref="B1:B3" totalsRowShown="0" headerRowDxfId="7">
  <autoFilter ref="B1:B3" xr:uid="{4F90638B-DBFE-4CFE-BA1C-FB5BE48BC7E8}"/>
  <tableColumns count="1">
    <tableColumn id="1" xr3:uid="{ADC3FAA4-211F-4B61-BC28-AD2C570791DA}" name="区分2_石油ガス配送車両導入事業"/>
  </tableColumns>
  <tableStyleInfo name="TableStyleDark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1005AB-2BC4-4E02-803D-6760ADB1AC03}" name="テーブル4" displayName="テーブル4" ref="C1:C4" totalsRowShown="0" headerRowDxfId="6">
  <autoFilter ref="C1:C4" xr:uid="{421005AB-2BC4-4E02-803D-6760ADB1AC03}"/>
  <tableColumns count="1">
    <tableColumn id="1" xr3:uid="{71726A2F-F691-4F6E-8AF0-F395877B1B0B}" name="区分3_石油ガス充填所自動化設備導入事業"/>
  </tableColumns>
  <tableStyleInfo name="TableStyleDark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49B4-D467-450E-95A1-13C55628EB9C}">
  <sheetPr codeName="Sheet1">
    <tabColor rgb="FF0070C0"/>
  </sheetPr>
  <dimension ref="A1:G13"/>
  <sheetViews>
    <sheetView topLeftCell="XFD1" workbookViewId="0">
      <selection activeCell="B1" sqref="A1:XFD1048576"/>
    </sheetView>
  </sheetViews>
  <sheetFormatPr defaultColWidth="0" defaultRowHeight="18.75"/>
  <cols>
    <col min="1" max="1" width="44.25" hidden="1" customWidth="1"/>
    <col min="2" max="2" width="11.625" style="12" hidden="1" customWidth="1"/>
    <col min="3" max="3" width="8.75" style="12" hidden="1" customWidth="1"/>
    <col min="4" max="4" width="54.25" hidden="1" customWidth="1"/>
    <col min="5" max="5" width="55.25" hidden="1" customWidth="1"/>
    <col min="6" max="6" width="32.875" hidden="1" customWidth="1"/>
    <col min="7" max="7" width="41.25" hidden="1" customWidth="1"/>
    <col min="8" max="16384" width="9" hidden="1"/>
  </cols>
  <sheetData>
    <row r="1" spans="1:4">
      <c r="A1" t="s">
        <v>51</v>
      </c>
      <c r="B1" s="12" t="s">
        <v>27</v>
      </c>
      <c r="C1" s="12" t="s">
        <v>32</v>
      </c>
      <c r="D1" t="s">
        <v>39</v>
      </c>
    </row>
    <row r="2" spans="1:4">
      <c r="A2" t="s">
        <v>33</v>
      </c>
      <c r="B2" s="12" t="s">
        <v>27</v>
      </c>
      <c r="C2" s="12" t="s">
        <v>32</v>
      </c>
      <c r="D2" t="s">
        <v>39</v>
      </c>
    </row>
    <row r="3" spans="1:4">
      <c r="A3" t="s">
        <v>34</v>
      </c>
      <c r="B3" s="12" t="s">
        <v>27</v>
      </c>
      <c r="C3" s="12" t="s">
        <v>32</v>
      </c>
      <c r="D3" t="s">
        <v>39</v>
      </c>
    </row>
    <row r="4" spans="1:4">
      <c r="A4" t="s">
        <v>35</v>
      </c>
      <c r="B4" s="12" t="s">
        <v>28</v>
      </c>
      <c r="C4" s="12" t="s">
        <v>32</v>
      </c>
      <c r="D4" t="s">
        <v>39</v>
      </c>
    </row>
    <row r="5" spans="1:4">
      <c r="A5" t="s">
        <v>70</v>
      </c>
      <c r="B5" s="12" t="s">
        <v>29</v>
      </c>
      <c r="C5" s="12" t="s">
        <v>32</v>
      </c>
      <c r="D5" t="s">
        <v>41</v>
      </c>
    </row>
    <row r="6" spans="1:4">
      <c r="A6" t="s">
        <v>71</v>
      </c>
      <c r="B6" s="12" t="s">
        <v>28</v>
      </c>
      <c r="C6" s="12" t="s">
        <v>32</v>
      </c>
      <c r="D6" t="s">
        <v>41</v>
      </c>
    </row>
    <row r="7" spans="1:4">
      <c r="A7" t="s">
        <v>73</v>
      </c>
      <c r="B7" s="12" t="s">
        <v>30</v>
      </c>
      <c r="C7" s="12" t="s">
        <v>38</v>
      </c>
      <c r="D7" t="s">
        <v>43</v>
      </c>
    </row>
    <row r="8" spans="1:4">
      <c r="A8" t="s">
        <v>90</v>
      </c>
      <c r="B8" s="12" t="s">
        <v>28</v>
      </c>
      <c r="C8" s="12" t="s">
        <v>38</v>
      </c>
      <c r="D8" t="s">
        <v>43</v>
      </c>
    </row>
    <row r="10" spans="1:4">
      <c r="A10" t="s">
        <v>80</v>
      </c>
      <c r="B10" s="13">
        <v>12500000</v>
      </c>
      <c r="C10" s="13"/>
    </row>
    <row r="11" spans="1:4">
      <c r="A11" t="s">
        <v>79</v>
      </c>
      <c r="B11" s="13">
        <v>6250000</v>
      </c>
      <c r="C11" s="13"/>
    </row>
    <row r="12" spans="1:4">
      <c r="A12" t="s">
        <v>81</v>
      </c>
      <c r="B12" s="13">
        <v>25000000</v>
      </c>
      <c r="C12" s="13"/>
    </row>
    <row r="13" spans="1:4">
      <c r="A13" t="s">
        <v>82</v>
      </c>
      <c r="B13" s="13">
        <v>100000000</v>
      </c>
      <c r="C13" s="13"/>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58ED0-B53F-464F-9C55-18134783EB30}">
  <sheetPr codeName="Sheet2">
    <tabColor rgb="FF0070C0"/>
  </sheetPr>
  <dimension ref="A1:G5"/>
  <sheetViews>
    <sheetView topLeftCell="XFD1" workbookViewId="0">
      <selection activeCell="B1" sqref="A1:XFD1048576"/>
    </sheetView>
  </sheetViews>
  <sheetFormatPr defaultColWidth="0" defaultRowHeight="18.75"/>
  <cols>
    <col min="1" max="1" width="52.25" hidden="1" customWidth="1"/>
    <col min="2" max="2" width="34.375" hidden="1" customWidth="1"/>
    <col min="3" max="3" width="39.375" hidden="1" customWidth="1"/>
    <col min="4" max="4" width="9" hidden="1" customWidth="1"/>
    <col min="5" max="5" width="55.25" hidden="1" customWidth="1"/>
    <col min="6" max="6" width="32.875" hidden="1" customWidth="1"/>
    <col min="7" max="7" width="41.25" hidden="1" customWidth="1"/>
    <col min="8" max="16384" width="9" hidden="1"/>
  </cols>
  <sheetData>
    <row r="1" spans="1:3">
      <c r="A1" s="1" t="s">
        <v>40</v>
      </c>
      <c r="B1" s="1" t="s">
        <v>42</v>
      </c>
      <c r="C1" s="1" t="s">
        <v>44</v>
      </c>
    </row>
    <row r="2" spans="1:3">
      <c r="A2" t="s">
        <v>51</v>
      </c>
      <c r="B2" t="s">
        <v>36</v>
      </c>
      <c r="C2" t="s">
        <v>74</v>
      </c>
    </row>
    <row r="3" spans="1:3">
      <c r="A3" t="s">
        <v>33</v>
      </c>
      <c r="B3" t="s">
        <v>37</v>
      </c>
      <c r="C3" t="s">
        <v>90</v>
      </c>
    </row>
    <row r="4" spans="1:3">
      <c r="A4" t="s">
        <v>34</v>
      </c>
    </row>
    <row r="5" spans="1:3">
      <c r="A5" t="s">
        <v>35</v>
      </c>
    </row>
  </sheetData>
  <phoneticPr fontId="4"/>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A27C4-601C-4FD4-94A0-34473F7D32C7}">
  <sheetPr codeName="Sheet3">
    <tabColor theme="7"/>
  </sheetPr>
  <dimension ref="B1:H41"/>
  <sheetViews>
    <sheetView view="pageBreakPreview" topLeftCell="A14" zoomScaleNormal="85" zoomScaleSheetLayoutView="100" workbookViewId="0">
      <selection activeCell="A14" sqref="A14"/>
    </sheetView>
  </sheetViews>
  <sheetFormatPr defaultColWidth="43.75" defaultRowHeight="19.5"/>
  <cols>
    <col min="1" max="1" width="3.25" style="15" customWidth="1"/>
    <col min="2" max="3" width="43.75" style="15"/>
    <col min="4" max="4" width="23.375" style="15" bestFit="1" customWidth="1"/>
    <col min="5" max="5" width="21.375" style="15" customWidth="1"/>
    <col min="6" max="6" width="27.625" style="15" customWidth="1"/>
    <col min="7" max="16384" width="43.75" style="15"/>
  </cols>
  <sheetData>
    <row r="1" spans="2:7" hidden="1"/>
    <row r="2" spans="2:7" ht="59.25" hidden="1" customHeight="1">
      <c r="B2" s="42" t="s">
        <v>26</v>
      </c>
      <c r="C2" s="42"/>
      <c r="D2" s="42"/>
      <c r="E2" s="42"/>
      <c r="F2" s="42"/>
      <c r="G2" s="42"/>
    </row>
    <row r="3" spans="2:7" ht="9" hidden="1" customHeight="1"/>
    <row r="4" spans="2:7" ht="27.75" hidden="1" customHeight="1">
      <c r="B4" s="16" t="s">
        <v>1</v>
      </c>
      <c r="C4" s="50" t="s">
        <v>46</v>
      </c>
      <c r="D4" s="50"/>
      <c r="E4" s="50"/>
      <c r="F4" s="43" t="str">
        <f>IF(AND(OR(ISNUMBER(FIND(ASC(LEFT(C4,4)),DB!A10,1)),ISNUMBER(FIND(ASC(LEFT(C4,4)),DB!A11,1)),ISNUMBER(FIND(ASC(LEFT(C4,4)),DB!A12,1)),ISNUMBER(FIND(ASC(LEFT(C4,4)),DB!A13,1))),LEN(MID(C4,5,4))=4),"","※入補助金交付番号に誤りはありませんか？")</f>
        <v/>
      </c>
      <c r="G4" s="44"/>
    </row>
    <row r="5" spans="2:7" ht="27.75" hidden="1" customHeight="1">
      <c r="B5" s="16" t="s">
        <v>58</v>
      </c>
      <c r="C5" s="50" t="s">
        <v>47</v>
      </c>
      <c r="D5" s="50"/>
      <c r="E5" s="50"/>
      <c r="F5" s="45" t="s">
        <v>52</v>
      </c>
      <c r="G5" s="46"/>
    </row>
    <row r="6" spans="2:7" ht="27.75" hidden="1" customHeight="1">
      <c r="B6" s="16" t="s">
        <v>59</v>
      </c>
      <c r="C6" s="50" t="s">
        <v>48</v>
      </c>
      <c r="D6" s="50"/>
      <c r="E6" s="50"/>
      <c r="F6" s="45"/>
      <c r="G6" s="46"/>
    </row>
    <row r="7" spans="2:7" ht="27.75" hidden="1" customHeight="1">
      <c r="B7" s="16" t="s">
        <v>60</v>
      </c>
      <c r="C7" s="50" t="s">
        <v>43</v>
      </c>
      <c r="D7" s="50"/>
      <c r="E7" s="50"/>
      <c r="F7" s="45"/>
      <c r="G7" s="46"/>
    </row>
    <row r="8" spans="2:7" hidden="1"/>
    <row r="9" spans="2:7" ht="124.5" hidden="1" customHeight="1">
      <c r="B9" s="42" t="s">
        <v>62</v>
      </c>
      <c r="C9" s="42"/>
      <c r="D9" s="42"/>
      <c r="E9" s="42"/>
      <c r="F9" s="42"/>
      <c r="G9" s="42"/>
    </row>
    <row r="10" spans="2:7" ht="9.75" hidden="1" customHeight="1"/>
    <row r="11" spans="2:7" ht="30.75" hidden="1" customHeight="1">
      <c r="B11" s="19" t="s">
        <v>31</v>
      </c>
      <c r="C11" s="47" t="s">
        <v>77</v>
      </c>
      <c r="D11" s="47"/>
      <c r="E11" s="47"/>
      <c r="F11" s="47"/>
      <c r="G11" s="47"/>
    </row>
    <row r="12" spans="2:7" ht="30.75" hidden="1" customHeight="1">
      <c r="B12" s="19" t="s">
        <v>9</v>
      </c>
      <c r="C12" s="47" t="s">
        <v>78</v>
      </c>
      <c r="D12" s="47"/>
      <c r="E12" s="47"/>
      <c r="F12" s="47"/>
      <c r="G12" s="47"/>
    </row>
    <row r="13" spans="2:7" hidden="1"/>
    <row r="14" spans="2:7" ht="80.25" customHeight="1">
      <c r="B14" s="42" t="s">
        <v>87</v>
      </c>
      <c r="C14" s="42"/>
      <c r="D14" s="42"/>
      <c r="E14" s="42"/>
      <c r="F14" s="42"/>
      <c r="G14" s="42"/>
    </row>
    <row r="15" spans="2:7" ht="7.5" customHeight="1"/>
    <row r="16" spans="2:7">
      <c r="B16" s="20" t="s">
        <v>66</v>
      </c>
    </row>
    <row r="17" spans="2:8" ht="45" customHeight="1">
      <c r="B17" s="21" t="s">
        <v>45</v>
      </c>
      <c r="C17" s="21" t="s">
        <v>63</v>
      </c>
      <c r="D17" s="21" t="s">
        <v>12</v>
      </c>
      <c r="E17" s="21" t="s">
        <v>13</v>
      </c>
      <c r="F17" s="21" t="s">
        <v>61</v>
      </c>
    </row>
    <row r="18" spans="2:8" ht="27" customHeight="1">
      <c r="B18" s="22" t="s">
        <v>51</v>
      </c>
      <c r="C18" s="22" t="s">
        <v>54</v>
      </c>
      <c r="D18" s="23">
        <v>50</v>
      </c>
      <c r="E18" s="23">
        <v>8000</v>
      </c>
      <c r="F18" s="24">
        <v>45602</v>
      </c>
      <c r="G18" s="17"/>
      <c r="H18" s="18"/>
    </row>
    <row r="19" spans="2:8" ht="27" customHeight="1">
      <c r="B19" s="22" t="s">
        <v>51</v>
      </c>
      <c r="C19" s="22" t="s">
        <v>55</v>
      </c>
      <c r="D19" s="23">
        <v>50</v>
      </c>
      <c r="E19" s="23">
        <v>5000</v>
      </c>
      <c r="F19" s="24">
        <v>45606</v>
      </c>
      <c r="G19" s="17"/>
    </row>
    <row r="20" spans="2:8" ht="27" customHeight="1">
      <c r="B20" s="22" t="s">
        <v>51</v>
      </c>
      <c r="C20" s="22" t="s">
        <v>56</v>
      </c>
      <c r="D20" s="23">
        <v>50</v>
      </c>
      <c r="E20" s="23">
        <v>6000</v>
      </c>
      <c r="F20" s="24">
        <v>45597</v>
      </c>
      <c r="G20" s="17"/>
    </row>
    <row r="21" spans="2:8" ht="27" customHeight="1">
      <c r="B21" s="22" t="s">
        <v>33</v>
      </c>
      <c r="C21" s="22" t="s">
        <v>57</v>
      </c>
      <c r="D21" s="23">
        <v>50</v>
      </c>
      <c r="E21" s="23">
        <v>12000</v>
      </c>
      <c r="F21" s="24">
        <v>45597</v>
      </c>
      <c r="G21" s="17"/>
    </row>
    <row r="22" spans="2:8" ht="27" customHeight="1">
      <c r="B22" s="22" t="s">
        <v>34</v>
      </c>
      <c r="C22" s="22" t="s">
        <v>83</v>
      </c>
      <c r="D22" s="23">
        <v>20</v>
      </c>
      <c r="E22" s="23">
        <v>10000</v>
      </c>
      <c r="F22" s="24">
        <v>45616</v>
      </c>
      <c r="G22" s="17"/>
    </row>
    <row r="23" spans="2:8" ht="27" customHeight="1">
      <c r="B23" s="22" t="s">
        <v>35</v>
      </c>
      <c r="C23" s="22" t="s">
        <v>84</v>
      </c>
      <c r="D23" s="23">
        <v>1</v>
      </c>
      <c r="E23" s="23">
        <v>500000</v>
      </c>
      <c r="F23" s="24">
        <v>45621</v>
      </c>
      <c r="G23" s="17"/>
    </row>
    <row r="24" spans="2:8" ht="27" customHeight="1">
      <c r="B24" s="22"/>
      <c r="C24" s="22"/>
      <c r="D24" s="23"/>
      <c r="E24" s="23"/>
      <c r="F24" s="24"/>
      <c r="G24" s="17"/>
    </row>
    <row r="25" spans="2:8" ht="27" customHeight="1">
      <c r="B25" s="22"/>
      <c r="C25" s="22"/>
      <c r="D25" s="23"/>
      <c r="E25" s="23"/>
      <c r="F25" s="24"/>
      <c r="G25" s="17"/>
    </row>
    <row r="26" spans="2:8" ht="27" customHeight="1">
      <c r="B26" s="22"/>
      <c r="C26" s="22"/>
      <c r="D26" s="23"/>
      <c r="E26" s="23"/>
      <c r="F26" s="24"/>
      <c r="G26" s="17"/>
    </row>
    <row r="27" spans="2:8" ht="27" customHeight="1">
      <c r="B27" s="22"/>
      <c r="C27" s="22"/>
      <c r="D27" s="23"/>
      <c r="E27" s="23"/>
      <c r="F27" s="24"/>
      <c r="G27" s="17"/>
    </row>
    <row r="28" spans="2:8" ht="27" customHeight="1">
      <c r="B28" s="22"/>
      <c r="C28" s="22"/>
      <c r="D28" s="23"/>
      <c r="E28" s="23"/>
      <c r="F28" s="24"/>
      <c r="G28" s="17"/>
    </row>
    <row r="29" spans="2:8" ht="27" customHeight="1">
      <c r="B29" s="22"/>
      <c r="C29" s="22"/>
      <c r="D29" s="23"/>
      <c r="E29" s="23"/>
      <c r="F29" s="24"/>
      <c r="G29" s="17"/>
    </row>
    <row r="30" spans="2:8" ht="27" customHeight="1">
      <c r="B30" s="22"/>
      <c r="C30" s="22"/>
      <c r="D30" s="23"/>
      <c r="E30" s="23"/>
      <c r="F30" s="24"/>
      <c r="G30" s="17"/>
    </row>
    <row r="31" spans="2:8" ht="27" customHeight="1">
      <c r="B31" s="22"/>
      <c r="C31" s="22"/>
      <c r="D31" s="23"/>
      <c r="E31" s="23"/>
      <c r="F31" s="24"/>
      <c r="G31" s="17"/>
    </row>
    <row r="32" spans="2:8" ht="27" customHeight="1">
      <c r="B32" s="22"/>
      <c r="C32" s="22"/>
      <c r="D32" s="23"/>
      <c r="E32" s="23"/>
      <c r="F32" s="24"/>
      <c r="G32" s="17" t="str">
        <f>IFERROR(IF(VLOOKUP(B32,DB!$A$1:$D$9,4,FALSE)=$C$7,"","(注意)現在、他区分の財産名が選択されています。"),"")</f>
        <v/>
      </c>
    </row>
    <row r="33" spans="2:7" ht="27" customHeight="1">
      <c r="B33" s="22"/>
      <c r="C33" s="22"/>
      <c r="D33" s="23"/>
      <c r="E33" s="23"/>
      <c r="F33" s="24"/>
      <c r="G33" s="17" t="str">
        <f>IFERROR(IF(VLOOKUP(B33,DB!$A$1:$D$9,4,FALSE)=$C$7,"","(注意)現在、他区分の財産名が選択されています。"),"")</f>
        <v/>
      </c>
    </row>
    <row r="35" spans="2:7" ht="42.75" hidden="1" customHeight="1">
      <c r="B35" s="42" t="s">
        <v>65</v>
      </c>
      <c r="C35" s="42"/>
      <c r="D35" s="42"/>
      <c r="E35" s="42"/>
      <c r="F35" s="42"/>
      <c r="G35" s="42"/>
    </row>
    <row r="36" spans="2:7" hidden="1"/>
    <row r="37" spans="2:7" ht="24" hidden="1">
      <c r="B37" s="21" t="s">
        <v>67</v>
      </c>
      <c r="C37" s="21" t="s">
        <v>68</v>
      </c>
      <c r="D37" s="21" t="s">
        <v>69</v>
      </c>
    </row>
    <row r="38" spans="2:7" ht="45" hidden="1" customHeight="1">
      <c r="B38" s="31">
        <f>SUM(E18:E33)</f>
        <v>541000</v>
      </c>
      <c r="C38" s="32"/>
      <c r="D38" s="33"/>
      <c r="E38" s="48"/>
      <c r="F38" s="49"/>
    </row>
    <row r="39" spans="2:7" hidden="1"/>
    <row r="40" spans="2:7" hidden="1"/>
    <row r="41" spans="2:7" ht="85.5" hidden="1" customHeight="1">
      <c r="B41" s="42" t="s">
        <v>64</v>
      </c>
      <c r="C41" s="42"/>
      <c r="D41" s="42"/>
      <c r="E41" s="42"/>
      <c r="F41" s="42"/>
      <c r="G41" s="42"/>
    </row>
  </sheetData>
  <sheetProtection algorithmName="SHA-512" hashValue="vMeZiTrbt/67GJp7zM+JcsTy4OnA6Z1sw0rrhQwV/OtX4Kwy6rD2Smg4dYqafiHT6OOYMTieAeq7K8gyj7nEhg==" saltValue="Cr8L0U9En/+xrYEfpTs/IA==" spinCount="100000" sheet="1" objects="1" scenarios="1"/>
  <mergeCells count="14">
    <mergeCell ref="B35:G35"/>
    <mergeCell ref="E38:F38"/>
    <mergeCell ref="B41:G41"/>
    <mergeCell ref="C4:E4"/>
    <mergeCell ref="C5:E5"/>
    <mergeCell ref="C6:E6"/>
    <mergeCell ref="C7:E7"/>
    <mergeCell ref="C12:G12"/>
    <mergeCell ref="B14:G14"/>
    <mergeCell ref="B2:G2"/>
    <mergeCell ref="F4:G4"/>
    <mergeCell ref="F5:G7"/>
    <mergeCell ref="B9:G9"/>
    <mergeCell ref="C11:G11"/>
  </mergeCells>
  <phoneticPr fontId="4"/>
  <dataValidations count="2">
    <dataValidation type="list" allowBlank="1" showInputMessage="1" showErrorMessage="1" sqref="C7:E7" xr:uid="{7C7BB5FC-2FAE-425B-BE9B-4727445C4ED5}">
      <formula1>区分名</formula1>
    </dataValidation>
    <dataValidation type="list" allowBlank="1" showInputMessage="1" showErrorMessage="1" sqref="B18:B33" xr:uid="{9237213E-90DF-4BF2-9EBA-9BB2B75BF90A}">
      <formula1>INDIRECT($C$7)</formula1>
    </dataValidation>
  </dataValidations>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BF42-0A85-4130-BCF3-C50148C61648}">
  <sheetPr codeName="Sheet4">
    <tabColor theme="7"/>
  </sheetPr>
  <dimension ref="B1:H42"/>
  <sheetViews>
    <sheetView view="pageBreakPreview" topLeftCell="A14" zoomScaleNormal="85" zoomScaleSheetLayoutView="100" workbookViewId="0">
      <selection activeCell="A14" sqref="A14"/>
    </sheetView>
  </sheetViews>
  <sheetFormatPr defaultColWidth="43.75" defaultRowHeight="19.5"/>
  <cols>
    <col min="1" max="1" width="3.25" style="15" customWidth="1"/>
    <col min="2" max="3" width="43.75" style="15"/>
    <col min="4" max="4" width="23.375" style="15" bestFit="1" customWidth="1"/>
    <col min="5" max="5" width="21.375" style="15" customWidth="1"/>
    <col min="6" max="6" width="27.625" style="15" customWidth="1"/>
    <col min="7" max="16384" width="43.75" style="15"/>
  </cols>
  <sheetData>
    <row r="1" spans="2:7" hidden="1"/>
    <row r="2" spans="2:7" ht="59.25" hidden="1" customHeight="1">
      <c r="B2" s="42" t="s">
        <v>26</v>
      </c>
      <c r="C2" s="42"/>
      <c r="D2" s="42"/>
      <c r="E2" s="42"/>
      <c r="F2" s="42"/>
      <c r="G2" s="42"/>
    </row>
    <row r="3" spans="2:7" ht="9" hidden="1" customHeight="1"/>
    <row r="4" spans="2:7" ht="27.75" hidden="1" customHeight="1">
      <c r="B4" s="16" t="s">
        <v>1</v>
      </c>
      <c r="C4" s="50" t="s">
        <v>46</v>
      </c>
      <c r="D4" s="50"/>
      <c r="E4" s="50"/>
      <c r="F4" s="45" t="s">
        <v>52</v>
      </c>
      <c r="G4" s="46"/>
    </row>
    <row r="5" spans="2:7" ht="27.75" hidden="1" customHeight="1">
      <c r="B5" s="16" t="s">
        <v>58</v>
      </c>
      <c r="C5" s="50" t="s">
        <v>47</v>
      </c>
      <c r="D5" s="50"/>
      <c r="E5" s="50"/>
      <c r="F5" s="45"/>
      <c r="G5" s="46"/>
    </row>
    <row r="6" spans="2:7" ht="27.75" hidden="1" customHeight="1">
      <c r="B6" s="16" t="s">
        <v>59</v>
      </c>
      <c r="C6" s="50" t="s">
        <v>48</v>
      </c>
      <c r="D6" s="50"/>
      <c r="E6" s="50"/>
      <c r="F6" s="45"/>
      <c r="G6" s="46"/>
    </row>
    <row r="7" spans="2:7" ht="27.75" hidden="1" customHeight="1">
      <c r="B7" s="16" t="s">
        <v>60</v>
      </c>
      <c r="C7" s="50" t="s">
        <v>41</v>
      </c>
      <c r="D7" s="50"/>
      <c r="E7" s="50"/>
      <c r="F7" s="45"/>
      <c r="G7" s="46"/>
    </row>
    <row r="8" spans="2:7" hidden="1"/>
    <row r="9" spans="2:7" ht="124.5" hidden="1" customHeight="1">
      <c r="B9" s="42" t="s">
        <v>62</v>
      </c>
      <c r="C9" s="42"/>
      <c r="D9" s="42"/>
      <c r="E9" s="42"/>
      <c r="F9" s="42"/>
      <c r="G9" s="42"/>
    </row>
    <row r="10" spans="2:7" ht="9.75" hidden="1" customHeight="1"/>
    <row r="11" spans="2:7" ht="30.75" hidden="1" customHeight="1">
      <c r="B11" s="19" t="s">
        <v>31</v>
      </c>
      <c r="C11" s="47" t="s">
        <v>72</v>
      </c>
      <c r="D11" s="47"/>
      <c r="E11" s="47"/>
      <c r="F11" s="47"/>
      <c r="G11" s="47"/>
    </row>
    <row r="12" spans="2:7" ht="30.75" hidden="1" customHeight="1">
      <c r="B12" s="19" t="s">
        <v>9</v>
      </c>
      <c r="C12" s="47" t="s">
        <v>49</v>
      </c>
      <c r="D12" s="47"/>
      <c r="E12" s="47"/>
      <c r="F12" s="47"/>
      <c r="G12" s="47"/>
    </row>
    <row r="13" spans="2:7" hidden="1"/>
    <row r="14" spans="2:7" ht="80.25" customHeight="1">
      <c r="B14" s="42" t="s">
        <v>88</v>
      </c>
      <c r="C14" s="42"/>
      <c r="D14" s="42"/>
      <c r="E14" s="42"/>
      <c r="F14" s="42"/>
      <c r="G14" s="42"/>
    </row>
    <row r="15" spans="2:7" ht="7.5" customHeight="1"/>
    <row r="16" spans="2:7">
      <c r="B16" s="20" t="s">
        <v>66</v>
      </c>
    </row>
    <row r="17" spans="2:8" ht="45" customHeight="1">
      <c r="B17" s="21" t="s">
        <v>45</v>
      </c>
      <c r="C17" s="21" t="s">
        <v>63</v>
      </c>
      <c r="D17" s="21" t="s">
        <v>12</v>
      </c>
      <c r="E17" s="21" t="s">
        <v>13</v>
      </c>
      <c r="F17" s="21" t="s">
        <v>61</v>
      </c>
    </row>
    <row r="18" spans="2:8" ht="27" customHeight="1">
      <c r="B18" s="22" t="s">
        <v>37</v>
      </c>
      <c r="C18" s="22" t="s">
        <v>53</v>
      </c>
      <c r="D18" s="23">
        <v>1</v>
      </c>
      <c r="E18" s="23">
        <v>6250000</v>
      </c>
      <c r="F18" s="24">
        <v>45525</v>
      </c>
      <c r="G18" s="17" t="str">
        <f>IFERROR(IF(VLOOKUP(B18,DB!$A$1:$D$9,4,FALSE)=$C$7,"","(注意)現在、他区分の財産名が選択されています。"),"")</f>
        <v/>
      </c>
      <c r="H18" s="18"/>
    </row>
    <row r="19" spans="2:8" ht="27" customHeight="1">
      <c r="B19" s="22"/>
      <c r="C19" s="22"/>
      <c r="D19" s="23"/>
      <c r="E19" s="23"/>
      <c r="F19" s="24"/>
      <c r="G19" s="17" t="str">
        <f>IFERROR(IF(VLOOKUP(B19,DB!$A$1:$D$9,4,FALSE)=$C$7,"","(注意)現在、他区分の財産名が選択されています。"),"")</f>
        <v/>
      </c>
    </row>
    <row r="20" spans="2:8" ht="27" customHeight="1">
      <c r="B20" s="22"/>
      <c r="C20" s="22"/>
      <c r="D20" s="23"/>
      <c r="E20" s="23"/>
      <c r="F20" s="24"/>
      <c r="G20" s="17" t="str">
        <f>IFERROR(IF(VLOOKUP(B20,DB!$A$1:$D$9,4,FALSE)=$C$7,"","(注意)現在、他区分の財産名が選択されています。"),"")</f>
        <v/>
      </c>
    </row>
    <row r="21" spans="2:8" ht="27" customHeight="1">
      <c r="B21" s="22"/>
      <c r="C21" s="22"/>
      <c r="D21" s="23"/>
      <c r="E21" s="23"/>
      <c r="F21" s="24"/>
      <c r="G21" s="17" t="str">
        <f>IFERROR(IF(VLOOKUP(B21,DB!$A$1:$D$9,4,FALSE)=$C$7,"","(注意)現在、他区分の財産名が選択されています。"),"")</f>
        <v/>
      </c>
    </row>
    <row r="22" spans="2:8" ht="27" customHeight="1">
      <c r="B22" s="22"/>
      <c r="C22" s="22"/>
      <c r="D22" s="23"/>
      <c r="E22" s="23"/>
      <c r="F22" s="24"/>
      <c r="G22" s="17" t="str">
        <f>IFERROR(IF(VLOOKUP(B22,DB!$A$1:$D$9,4,FALSE)=$C$7,"","(注意)現在、他区分の財産名が選択されています。"),"")</f>
        <v/>
      </c>
    </row>
    <row r="23" spans="2:8" ht="27" customHeight="1">
      <c r="B23" s="22"/>
      <c r="C23" s="22"/>
      <c r="D23" s="23"/>
      <c r="E23" s="23"/>
      <c r="F23" s="24"/>
      <c r="G23" s="17" t="str">
        <f>IFERROR(IF(VLOOKUP(B23,DB!$A$1:$D$9,4,FALSE)=$C$7,"","(注意)現在、他区分の財産名が選択されています。"),"")</f>
        <v/>
      </c>
    </row>
    <row r="24" spans="2:8" ht="27" customHeight="1">
      <c r="B24" s="22"/>
      <c r="C24" s="22"/>
      <c r="D24" s="23"/>
      <c r="E24" s="23"/>
      <c r="F24" s="24"/>
      <c r="G24" s="17"/>
    </row>
    <row r="25" spans="2:8" ht="27" customHeight="1">
      <c r="B25" s="22"/>
      <c r="C25" s="22"/>
      <c r="D25" s="23"/>
      <c r="E25" s="23"/>
      <c r="F25" s="24"/>
      <c r="G25" s="17"/>
    </row>
    <row r="26" spans="2:8" ht="27" customHeight="1">
      <c r="B26" s="22"/>
      <c r="C26" s="22"/>
      <c r="D26" s="23"/>
      <c r="E26" s="23"/>
      <c r="F26" s="24"/>
      <c r="G26" s="17"/>
    </row>
    <row r="27" spans="2:8" ht="27" customHeight="1">
      <c r="B27" s="22"/>
      <c r="C27" s="22"/>
      <c r="D27" s="23"/>
      <c r="E27" s="23"/>
      <c r="F27" s="24"/>
      <c r="G27" s="17"/>
    </row>
    <row r="28" spans="2:8" ht="27" customHeight="1">
      <c r="B28" s="22"/>
      <c r="C28" s="22"/>
      <c r="D28" s="23"/>
      <c r="E28" s="23"/>
      <c r="F28" s="24"/>
      <c r="G28" s="17"/>
    </row>
    <row r="29" spans="2:8" ht="27" customHeight="1">
      <c r="B29" s="22"/>
      <c r="C29" s="22"/>
      <c r="D29" s="23"/>
      <c r="E29" s="23"/>
      <c r="F29" s="24"/>
      <c r="G29" s="17"/>
    </row>
    <row r="30" spans="2:8" ht="27" customHeight="1">
      <c r="B30" s="22"/>
      <c r="C30" s="22"/>
      <c r="D30" s="23"/>
      <c r="E30" s="23"/>
      <c r="F30" s="24"/>
      <c r="G30" s="17"/>
    </row>
    <row r="31" spans="2:8" ht="27" customHeight="1">
      <c r="B31" s="22"/>
      <c r="C31" s="22"/>
      <c r="D31" s="23"/>
      <c r="E31" s="23"/>
      <c r="F31" s="24"/>
      <c r="G31" s="17"/>
    </row>
    <row r="32" spans="2:8" ht="27" customHeight="1">
      <c r="B32" s="22"/>
      <c r="C32" s="22"/>
      <c r="D32" s="23"/>
      <c r="E32" s="23"/>
      <c r="F32" s="24"/>
      <c r="G32" s="17" t="str">
        <f>IFERROR(IF(VLOOKUP(B32,DB!$A$1:$D$9,4,FALSE)=$C$7,"","(注意)現在、他区分の財産名が選択されています。"),"")</f>
        <v/>
      </c>
    </row>
    <row r="33" spans="2:7" ht="27" customHeight="1">
      <c r="B33" s="22"/>
      <c r="C33" s="22"/>
      <c r="D33" s="23"/>
      <c r="E33" s="23"/>
      <c r="F33" s="24"/>
      <c r="G33" s="17" t="str">
        <f>IFERROR(IF(VLOOKUP(B33,DB!$A$1:$D$9,4,FALSE)=$C$7,"","(注意)現在、他区分の財産名が選択されています。"),"")</f>
        <v/>
      </c>
    </row>
    <row r="35" spans="2:7" ht="42.75" hidden="1" customHeight="1">
      <c r="B35" s="42" t="s">
        <v>65</v>
      </c>
      <c r="C35" s="42"/>
      <c r="D35" s="42"/>
      <c r="E35" s="42"/>
      <c r="F35" s="42"/>
      <c r="G35" s="42"/>
    </row>
    <row r="36" spans="2:7" hidden="1"/>
    <row r="37" spans="2:7" ht="24" hidden="1">
      <c r="B37" s="21" t="s">
        <v>67</v>
      </c>
      <c r="C37" s="21" t="s">
        <v>68</v>
      </c>
      <c r="D37" s="21" t="s">
        <v>69</v>
      </c>
    </row>
    <row r="38" spans="2:7" ht="45" hidden="1" customHeight="1">
      <c r="B38" s="31">
        <f>SUM(E18:E33)</f>
        <v>6250000</v>
      </c>
      <c r="C38" s="32"/>
      <c r="D38" s="33"/>
      <c r="E38" s="48"/>
      <c r="F38" s="49"/>
    </row>
    <row r="39" spans="2:7" hidden="1"/>
    <row r="40" spans="2:7" hidden="1"/>
    <row r="41" spans="2:7" ht="85.5" hidden="1" customHeight="1">
      <c r="B41" s="42" t="s">
        <v>64</v>
      </c>
      <c r="C41" s="42"/>
      <c r="D41" s="42"/>
      <c r="E41" s="42"/>
      <c r="F41" s="42"/>
      <c r="G41" s="42"/>
    </row>
    <row r="42" spans="2:7" hidden="1"/>
  </sheetData>
  <sheetProtection algorithmName="SHA-512" hashValue="5dUrldIXZUfZbRiHxe3MG1cz79LvJjdMtYmwbegzKSANwnVIDnskpYPXu0NZsXvzkcGpvIdmqfLVvf2c3R3fXw==" saltValue="tohYNHnxl/yVxGzDfzs9JQ==" spinCount="100000" sheet="1" objects="1" scenarios="1"/>
  <mergeCells count="13">
    <mergeCell ref="B35:G35"/>
    <mergeCell ref="E38:F38"/>
    <mergeCell ref="B41:G41"/>
    <mergeCell ref="C7:E7"/>
    <mergeCell ref="B2:G2"/>
    <mergeCell ref="F4:G7"/>
    <mergeCell ref="B9:G9"/>
    <mergeCell ref="C11:G11"/>
    <mergeCell ref="C4:E4"/>
    <mergeCell ref="C5:E5"/>
    <mergeCell ref="C6:E6"/>
    <mergeCell ref="C12:G12"/>
    <mergeCell ref="B14:G14"/>
  </mergeCells>
  <phoneticPr fontId="4"/>
  <conditionalFormatting sqref="B19:F33">
    <cfRule type="expression" dxfId="5" priority="1">
      <formula>$C$7="区分2_石油ガス配送車両導入事業"</formula>
    </cfRule>
  </conditionalFormatting>
  <conditionalFormatting sqref="B21:F33">
    <cfRule type="expression" dxfId="4" priority="2">
      <formula>$C$7="区分3_石油ガス充填所自動化設備導入事業"</formula>
    </cfRule>
  </conditionalFormatting>
  <dataValidations count="2">
    <dataValidation type="list" allowBlank="1" showInputMessage="1" showErrorMessage="1" sqref="C7:E7" xr:uid="{93EEA94B-1723-47E8-B910-1199D3FDA305}">
      <formula1>区分名</formula1>
    </dataValidation>
    <dataValidation type="list" allowBlank="1" showInputMessage="1" showErrorMessage="1" sqref="B18:B33" xr:uid="{0EDE44B5-8126-4C2E-A24E-AA247608CDBA}">
      <formula1>INDIRECT($C$7)</formula1>
    </dataValidation>
  </dataValidations>
  <pageMargins left="0.7" right="0.7" top="0.75" bottom="0.75" header="0.3" footer="0.3"/>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39E8-7F37-43B5-9BF9-9AD984DC8DDE}">
  <sheetPr codeName="Sheet5">
    <tabColor theme="7"/>
  </sheetPr>
  <dimension ref="B1:H41"/>
  <sheetViews>
    <sheetView view="pageBreakPreview" topLeftCell="A14" zoomScaleNormal="85" zoomScaleSheetLayoutView="100" workbookViewId="0">
      <selection activeCell="A14" sqref="A14"/>
    </sheetView>
  </sheetViews>
  <sheetFormatPr defaultColWidth="43.75" defaultRowHeight="19.5"/>
  <cols>
    <col min="1" max="1" width="3.25" style="15" customWidth="1"/>
    <col min="2" max="3" width="43.75" style="15"/>
    <col min="4" max="4" width="23.375" style="15" bestFit="1" customWidth="1"/>
    <col min="5" max="5" width="21.375" style="15" customWidth="1"/>
    <col min="6" max="6" width="27.625" style="15" customWidth="1"/>
    <col min="7" max="16384" width="43.75" style="15"/>
  </cols>
  <sheetData>
    <row r="1" spans="2:7" hidden="1"/>
    <row r="2" spans="2:7" ht="59.25" hidden="1" customHeight="1">
      <c r="B2" s="42" t="s">
        <v>26</v>
      </c>
      <c r="C2" s="42"/>
      <c r="D2" s="42"/>
      <c r="E2" s="42"/>
      <c r="F2" s="42"/>
      <c r="G2" s="42"/>
    </row>
    <row r="3" spans="2:7" ht="9" hidden="1" customHeight="1"/>
    <row r="4" spans="2:7" ht="27.75" hidden="1" customHeight="1">
      <c r="B4" s="16" t="s">
        <v>1</v>
      </c>
      <c r="C4" s="50" t="s">
        <v>46</v>
      </c>
      <c r="D4" s="50"/>
      <c r="E4" s="50"/>
      <c r="F4" s="45" t="s">
        <v>52</v>
      </c>
      <c r="G4" s="46"/>
    </row>
    <row r="5" spans="2:7" ht="27.75" hidden="1" customHeight="1">
      <c r="B5" s="16" t="s">
        <v>58</v>
      </c>
      <c r="C5" s="50" t="s">
        <v>47</v>
      </c>
      <c r="D5" s="50"/>
      <c r="E5" s="50"/>
      <c r="F5" s="45"/>
      <c r="G5" s="46"/>
    </row>
    <row r="6" spans="2:7" ht="27.75" hidden="1" customHeight="1">
      <c r="B6" s="16" t="s">
        <v>59</v>
      </c>
      <c r="C6" s="50" t="s">
        <v>48</v>
      </c>
      <c r="D6" s="50"/>
      <c r="E6" s="50"/>
      <c r="F6" s="45"/>
      <c r="G6" s="46"/>
    </row>
    <row r="7" spans="2:7" ht="27.75" hidden="1" customHeight="1">
      <c r="B7" s="16" t="s">
        <v>60</v>
      </c>
      <c r="C7" s="50" t="s">
        <v>43</v>
      </c>
      <c r="D7" s="50"/>
      <c r="E7" s="50"/>
      <c r="F7" s="45"/>
      <c r="G7" s="46"/>
    </row>
    <row r="8" spans="2:7" hidden="1"/>
    <row r="9" spans="2:7" ht="124.5" hidden="1" customHeight="1">
      <c r="B9" s="42" t="s">
        <v>62</v>
      </c>
      <c r="C9" s="42"/>
      <c r="D9" s="42"/>
      <c r="E9" s="42"/>
      <c r="F9" s="42"/>
      <c r="G9" s="42"/>
    </row>
    <row r="10" spans="2:7" ht="9.75" hidden="1" customHeight="1"/>
    <row r="11" spans="2:7" ht="30.75" hidden="1" customHeight="1">
      <c r="B11" s="19" t="s">
        <v>31</v>
      </c>
      <c r="C11" s="47" t="s">
        <v>50</v>
      </c>
      <c r="D11" s="47"/>
      <c r="E11" s="47"/>
      <c r="F11" s="47"/>
      <c r="G11" s="47"/>
    </row>
    <row r="12" spans="2:7" ht="30.75" hidden="1" customHeight="1">
      <c r="B12" s="19" t="s">
        <v>9</v>
      </c>
      <c r="C12" s="47" t="s">
        <v>49</v>
      </c>
      <c r="D12" s="47"/>
      <c r="E12" s="47"/>
      <c r="F12" s="47"/>
      <c r="G12" s="47"/>
    </row>
    <row r="13" spans="2:7" hidden="1"/>
    <row r="14" spans="2:7" ht="80.25" customHeight="1">
      <c r="B14" s="42" t="s">
        <v>88</v>
      </c>
      <c r="C14" s="42"/>
      <c r="D14" s="42"/>
      <c r="E14" s="42"/>
      <c r="F14" s="42"/>
      <c r="G14" s="42"/>
    </row>
    <row r="15" spans="2:7" ht="7.5" customHeight="1"/>
    <row r="16" spans="2:7">
      <c r="B16" s="20" t="s">
        <v>66</v>
      </c>
    </row>
    <row r="17" spans="2:8" ht="45" customHeight="1">
      <c r="B17" s="21" t="s">
        <v>45</v>
      </c>
      <c r="C17" s="21" t="s">
        <v>63</v>
      </c>
      <c r="D17" s="21" t="s">
        <v>12</v>
      </c>
      <c r="E17" s="21" t="s">
        <v>13</v>
      </c>
      <c r="F17" s="21" t="s">
        <v>61</v>
      </c>
    </row>
    <row r="18" spans="2:8" ht="27" customHeight="1">
      <c r="B18" s="22" t="s">
        <v>74</v>
      </c>
      <c r="C18" s="22" t="s">
        <v>75</v>
      </c>
      <c r="D18" s="23">
        <v>1</v>
      </c>
      <c r="E18" s="23">
        <v>19100000</v>
      </c>
      <c r="F18" s="24">
        <v>45602</v>
      </c>
      <c r="G18" s="17" t="str">
        <f>IFERROR(IF(VLOOKUP(B18,DB!$A$1:$D$9,4,FALSE)=$C$7,"","(注意)現在、他区分の財産名が選択されています。"),"")</f>
        <v/>
      </c>
      <c r="H18" s="18"/>
    </row>
    <row r="19" spans="2:8" ht="27" customHeight="1">
      <c r="B19" s="22" t="s">
        <v>90</v>
      </c>
      <c r="C19" s="22" t="s">
        <v>76</v>
      </c>
      <c r="D19" s="23">
        <v>1</v>
      </c>
      <c r="E19" s="23">
        <v>1045000</v>
      </c>
      <c r="F19" s="24">
        <v>45602</v>
      </c>
      <c r="G19" s="17"/>
    </row>
    <row r="20" spans="2:8" ht="27" customHeight="1">
      <c r="B20" s="22"/>
      <c r="C20" s="22"/>
      <c r="D20" s="23"/>
      <c r="E20" s="23"/>
      <c r="F20" s="24"/>
      <c r="G20" s="17" t="str">
        <f>IFERROR(IF(VLOOKUP(B20,DB!$A$1:$D$9,4,FALSE)=$C$7,"","(注意)現在、他区分の財産名が選択されています。"),"")</f>
        <v/>
      </c>
    </row>
    <row r="21" spans="2:8" ht="27" customHeight="1">
      <c r="B21" s="22"/>
      <c r="C21" s="22"/>
      <c r="D21" s="23"/>
      <c r="E21" s="23"/>
      <c r="F21" s="24"/>
      <c r="G21" s="17" t="str">
        <f>IFERROR(IF(VLOOKUP(B21,DB!$A$1:$D$9,4,FALSE)=$C$7,"","(注意)現在、他区分の財産名が選択されています。"),"")</f>
        <v/>
      </c>
    </row>
    <row r="22" spans="2:8" ht="27" customHeight="1">
      <c r="B22" s="22"/>
      <c r="C22" s="22"/>
      <c r="D22" s="23"/>
      <c r="E22" s="23"/>
      <c r="F22" s="24"/>
      <c r="G22" s="17" t="str">
        <f>IFERROR(IF(VLOOKUP(B22,DB!$A$1:$D$9,4,FALSE)=$C$7,"","(注意)現在、他区分の財産名が選択されています。"),"")</f>
        <v/>
      </c>
    </row>
    <row r="23" spans="2:8" ht="27" customHeight="1">
      <c r="B23" s="22"/>
      <c r="C23" s="22"/>
      <c r="D23" s="23"/>
      <c r="E23" s="23"/>
      <c r="F23" s="24"/>
      <c r="G23" s="17" t="str">
        <f>IFERROR(IF(VLOOKUP(B23,DB!$A$1:$D$9,4,FALSE)=$C$7,"","(注意)現在、他区分の財産名が選択されています。"),"")</f>
        <v/>
      </c>
    </row>
    <row r="24" spans="2:8" ht="27" customHeight="1">
      <c r="B24" s="22"/>
      <c r="C24" s="22"/>
      <c r="D24" s="23"/>
      <c r="E24" s="23"/>
      <c r="F24" s="24"/>
      <c r="G24" s="17"/>
    </row>
    <row r="25" spans="2:8" ht="27" customHeight="1">
      <c r="B25" s="22"/>
      <c r="C25" s="22"/>
      <c r="D25" s="23"/>
      <c r="E25" s="23"/>
      <c r="F25" s="24"/>
      <c r="G25" s="17"/>
    </row>
    <row r="26" spans="2:8" ht="27" customHeight="1">
      <c r="B26" s="22"/>
      <c r="C26" s="22"/>
      <c r="D26" s="23"/>
      <c r="E26" s="23"/>
      <c r="F26" s="24"/>
      <c r="G26" s="17"/>
    </row>
    <row r="27" spans="2:8" ht="27" customHeight="1">
      <c r="B27" s="22"/>
      <c r="C27" s="22"/>
      <c r="D27" s="23"/>
      <c r="E27" s="23"/>
      <c r="F27" s="24"/>
      <c r="G27" s="17"/>
    </row>
    <row r="28" spans="2:8" ht="27" customHeight="1">
      <c r="B28" s="22"/>
      <c r="C28" s="22"/>
      <c r="D28" s="23"/>
      <c r="E28" s="23"/>
      <c r="F28" s="24"/>
      <c r="G28" s="17"/>
    </row>
    <row r="29" spans="2:8" ht="27" customHeight="1">
      <c r="B29" s="22"/>
      <c r="C29" s="22"/>
      <c r="D29" s="23"/>
      <c r="E29" s="23"/>
      <c r="F29" s="24"/>
      <c r="G29" s="17"/>
    </row>
    <row r="30" spans="2:8" ht="27" customHeight="1">
      <c r="B30" s="22"/>
      <c r="C30" s="22"/>
      <c r="D30" s="23"/>
      <c r="E30" s="23"/>
      <c r="F30" s="24"/>
      <c r="G30" s="17"/>
    </row>
    <row r="31" spans="2:8" ht="27" customHeight="1">
      <c r="B31" s="22"/>
      <c r="C31" s="22"/>
      <c r="D31" s="23"/>
      <c r="E31" s="23"/>
      <c r="F31" s="24"/>
      <c r="G31" s="17"/>
    </row>
    <row r="32" spans="2:8" ht="27" customHeight="1">
      <c r="B32" s="22"/>
      <c r="C32" s="22"/>
      <c r="D32" s="23"/>
      <c r="E32" s="23"/>
      <c r="F32" s="24"/>
      <c r="G32" s="17" t="str">
        <f>IFERROR(IF(VLOOKUP(B32,DB!$A$1:$D$9,4,FALSE)=$C$7,"","(注意)現在、他区分の財産名が選択されています。"),"")</f>
        <v/>
      </c>
    </row>
    <row r="33" spans="2:7" ht="27" customHeight="1">
      <c r="B33" s="22"/>
      <c r="C33" s="22"/>
      <c r="D33" s="23"/>
      <c r="E33" s="23"/>
      <c r="F33" s="24"/>
      <c r="G33" s="17" t="str">
        <f>IFERROR(IF(VLOOKUP(B33,DB!$A$1:$D$9,4,FALSE)=$C$7,"","(注意)現在、他区分の財産名が選択されています。"),"")</f>
        <v/>
      </c>
    </row>
    <row r="35" spans="2:7" ht="42.75" hidden="1" customHeight="1">
      <c r="B35" s="42" t="s">
        <v>65</v>
      </c>
      <c r="C35" s="42"/>
      <c r="D35" s="42"/>
      <c r="E35" s="42"/>
      <c r="F35" s="42"/>
      <c r="G35" s="42"/>
    </row>
    <row r="36" spans="2:7" hidden="1"/>
    <row r="37" spans="2:7" ht="24" hidden="1">
      <c r="B37" s="21" t="s">
        <v>67</v>
      </c>
      <c r="C37" s="21" t="s">
        <v>68</v>
      </c>
      <c r="D37" s="21" t="s">
        <v>69</v>
      </c>
    </row>
    <row r="38" spans="2:7" ht="45" hidden="1" customHeight="1">
      <c r="B38" s="31">
        <f>SUM(E18:E33)</f>
        <v>20145000</v>
      </c>
      <c r="C38" s="32"/>
      <c r="D38" s="33"/>
      <c r="E38" s="48"/>
      <c r="F38" s="49"/>
    </row>
    <row r="39" spans="2:7" hidden="1"/>
    <row r="40" spans="2:7" hidden="1"/>
    <row r="41" spans="2:7" ht="85.5" hidden="1" customHeight="1">
      <c r="B41" s="42" t="s">
        <v>64</v>
      </c>
      <c r="C41" s="42"/>
      <c r="D41" s="42"/>
      <c r="E41" s="42"/>
      <c r="F41" s="42"/>
      <c r="G41" s="42"/>
    </row>
  </sheetData>
  <sheetProtection algorithmName="SHA-512" hashValue="x9sBwF8e4iGCY6cy0nsg1Y5ovwgXKOjbyOR7MbuDz3wcQqzqzYXBhmt2LXZQmlmwCfkR3PaVTz60YQyYY9Wmxw==" saltValue="qMkJK875/qdIT3tFHGAQxw==" spinCount="100000" sheet="1" objects="1" scenarios="1"/>
  <mergeCells count="13">
    <mergeCell ref="B35:G35"/>
    <mergeCell ref="E38:F38"/>
    <mergeCell ref="B41:G41"/>
    <mergeCell ref="C7:E7"/>
    <mergeCell ref="B2:G2"/>
    <mergeCell ref="F4:G7"/>
    <mergeCell ref="B9:G9"/>
    <mergeCell ref="C11:G11"/>
    <mergeCell ref="C4:E4"/>
    <mergeCell ref="C5:E5"/>
    <mergeCell ref="C6:E6"/>
    <mergeCell ref="C12:G12"/>
    <mergeCell ref="B14:G14"/>
  </mergeCells>
  <phoneticPr fontId="4"/>
  <conditionalFormatting sqref="B19:F33">
    <cfRule type="expression" dxfId="3" priority="1">
      <formula>$C$7="区分2_石油ガス配送車両導入事業"</formula>
    </cfRule>
  </conditionalFormatting>
  <conditionalFormatting sqref="B20:F33">
    <cfRule type="expression" dxfId="2" priority="2">
      <formula>$C$7="区分3_石油ガス充填所自動化設備導入事業"</formula>
    </cfRule>
  </conditionalFormatting>
  <dataValidations count="2">
    <dataValidation type="list" allowBlank="1" showInputMessage="1" showErrorMessage="1" sqref="C7:E7" xr:uid="{E10CFD0F-8C73-4F32-BD87-255EFFE262EE}">
      <formula1>区分名</formula1>
    </dataValidation>
    <dataValidation type="list" allowBlank="1" showInputMessage="1" showErrorMessage="1" sqref="B18:B33" xr:uid="{D67E0CBC-2232-496E-A807-A6A7BFDC4ABB}">
      <formula1>INDIRECT($C$7)</formula1>
    </dataValidation>
  </dataValidations>
  <pageMargins left="0.7" right="0.7" top="0.75" bottom="0.75" header="0.3" footer="0.3"/>
  <pageSetup paperSize="9" scale="3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85167-6A60-4BAB-B597-45D6967DBFE8}">
  <sheetPr codeName="Sheet6">
    <tabColor rgb="FFFF0000"/>
  </sheetPr>
  <dimension ref="B2:H38"/>
  <sheetViews>
    <sheetView tabSelected="1" zoomScale="85" zoomScaleNormal="85" workbookViewId="0"/>
  </sheetViews>
  <sheetFormatPr defaultColWidth="43.75" defaultRowHeight="19.5"/>
  <cols>
    <col min="1" max="1" width="3.25" style="15" customWidth="1"/>
    <col min="2" max="3" width="43.75" style="15"/>
    <col min="4" max="4" width="23.375" style="15" bestFit="1" customWidth="1"/>
    <col min="5" max="5" width="21.375" style="15" customWidth="1"/>
    <col min="6" max="6" width="27.625" style="15" customWidth="1"/>
    <col min="7" max="16384" width="43.75" style="15"/>
  </cols>
  <sheetData>
    <row r="2" spans="2:7" ht="59.25" customHeight="1">
      <c r="B2" s="42" t="s">
        <v>26</v>
      </c>
      <c r="C2" s="42"/>
      <c r="D2" s="42"/>
      <c r="E2" s="42"/>
      <c r="F2" s="42"/>
      <c r="G2" s="42"/>
    </row>
    <row r="3" spans="2:7" ht="9" customHeight="1"/>
    <row r="4" spans="2:7" ht="27.75" customHeight="1">
      <c r="B4" s="16" t="s">
        <v>1</v>
      </c>
      <c r="C4" s="51"/>
      <c r="D4" s="51"/>
      <c r="E4" s="51"/>
      <c r="F4" s="43" t="str">
        <f>IF(AND(OR(ISNUMBER(FIND(ASC(LEFT(C4,4)),DB!A10,1)),ISNUMBER(FIND(ASC(LEFT(C4,4)),DB!A11,1)),ISNUMBER(FIND(ASC(LEFT(C4,4)),DB!A12,1)),ISNUMBER(FIND(ASC(LEFT(C4,4)),DB!A13,1))),LEN(MID(C4,5,4))=4),"","※補助金交付番号に誤りはありませんか？")</f>
        <v>※補助金交付番号に誤りはありませんか？</v>
      </c>
      <c r="G4" s="44"/>
    </row>
    <row r="5" spans="2:7" ht="27.75" customHeight="1">
      <c r="B5" s="16" t="s">
        <v>58</v>
      </c>
      <c r="C5" s="51"/>
      <c r="D5" s="51"/>
      <c r="E5" s="51"/>
      <c r="F5" s="45" t="s">
        <v>52</v>
      </c>
      <c r="G5" s="46"/>
    </row>
    <row r="6" spans="2:7" ht="27.75" customHeight="1">
      <c r="B6" s="16" t="s">
        <v>59</v>
      </c>
      <c r="C6" s="51"/>
      <c r="D6" s="51"/>
      <c r="E6" s="51"/>
      <c r="F6" s="45"/>
      <c r="G6" s="46"/>
    </row>
    <row r="7" spans="2:7" ht="27.75" customHeight="1">
      <c r="B7" s="16" t="s">
        <v>60</v>
      </c>
      <c r="C7" s="51"/>
      <c r="D7" s="51"/>
      <c r="E7" s="51"/>
      <c r="F7" s="45"/>
      <c r="G7" s="46"/>
    </row>
    <row r="9" spans="2:7" ht="124.5" customHeight="1">
      <c r="B9" s="42" t="s">
        <v>89</v>
      </c>
      <c r="C9" s="42"/>
      <c r="D9" s="42"/>
      <c r="E9" s="42"/>
      <c r="F9" s="42"/>
      <c r="G9" s="42"/>
    </row>
    <row r="10" spans="2:7" ht="9.75" customHeight="1"/>
    <row r="11" spans="2:7" ht="30.75" customHeight="1">
      <c r="B11" s="19" t="s">
        <v>31</v>
      </c>
      <c r="C11" s="52"/>
      <c r="D11" s="52"/>
      <c r="E11" s="52"/>
      <c r="F11" s="52"/>
      <c r="G11" s="52"/>
    </row>
    <row r="12" spans="2:7" ht="30.75" customHeight="1">
      <c r="B12" s="19" t="s">
        <v>9</v>
      </c>
      <c r="C12" s="52"/>
      <c r="D12" s="52"/>
      <c r="E12" s="52"/>
      <c r="F12" s="52"/>
      <c r="G12" s="52"/>
    </row>
    <row r="14" spans="2:7" ht="80.25" customHeight="1">
      <c r="B14" s="42" t="s">
        <v>88</v>
      </c>
      <c r="C14" s="42"/>
      <c r="D14" s="42"/>
      <c r="E14" s="42"/>
      <c r="F14" s="42"/>
      <c r="G14" s="42"/>
    </row>
    <row r="15" spans="2:7" ht="7.5" customHeight="1"/>
    <row r="16" spans="2:7">
      <c r="B16" s="20" t="s">
        <v>66</v>
      </c>
    </row>
    <row r="17" spans="2:8" ht="45" customHeight="1">
      <c r="B17" s="21" t="s">
        <v>45</v>
      </c>
      <c r="C17" s="21" t="s">
        <v>63</v>
      </c>
      <c r="D17" s="21" t="s">
        <v>12</v>
      </c>
      <c r="E17" s="21" t="s">
        <v>13</v>
      </c>
      <c r="F17" s="21" t="s">
        <v>61</v>
      </c>
    </row>
    <row r="18" spans="2:8" ht="27" customHeight="1">
      <c r="B18" s="28"/>
      <c r="C18" s="28"/>
      <c r="D18" s="29"/>
      <c r="E18" s="29"/>
      <c r="F18" s="30"/>
      <c r="G18" s="17" t="str">
        <f>IFERROR(IF(VLOOKUP(B18,DB!$A$1:$D$9,4,FALSE)=$C$7,"","(注意)現在、他区分の財産名が選択されています。"),"")</f>
        <v/>
      </c>
      <c r="H18" s="18"/>
    </row>
    <row r="19" spans="2:8" ht="27" customHeight="1">
      <c r="B19" s="28"/>
      <c r="C19" s="28"/>
      <c r="D19" s="29"/>
      <c r="E19" s="29"/>
      <c r="F19" s="30"/>
      <c r="G19" s="17" t="str">
        <f>IFERROR(IF(VLOOKUP(B19,DB!$A$1:$D$9,4,FALSE)=$C$7,"","(注意)現在、他区分の財産名が選択されています。"),"")</f>
        <v/>
      </c>
    </row>
    <row r="20" spans="2:8" ht="27" customHeight="1">
      <c r="B20" s="28"/>
      <c r="C20" s="28"/>
      <c r="D20" s="29"/>
      <c r="E20" s="29"/>
      <c r="F20" s="30"/>
      <c r="G20" s="17" t="str">
        <f>IFERROR(IF(VLOOKUP(B20,DB!$A$1:$D$9,4,FALSE)=$C$7,"","(注意)現在、他区分の財産名が選択されています。"),"")</f>
        <v/>
      </c>
    </row>
    <row r="21" spans="2:8" ht="27" customHeight="1">
      <c r="B21" s="28"/>
      <c r="C21" s="28"/>
      <c r="D21" s="29"/>
      <c r="E21" s="29"/>
      <c r="F21" s="30"/>
      <c r="G21" s="17" t="str">
        <f>IFERROR(IF(VLOOKUP(B21,DB!$A$1:$D$9,4,FALSE)=$C$7,"","(注意)現在、他区分の財産名が選択されています。"),"")</f>
        <v/>
      </c>
    </row>
    <row r="22" spans="2:8" ht="27" customHeight="1">
      <c r="B22" s="28"/>
      <c r="C22" s="28"/>
      <c r="D22" s="29"/>
      <c r="E22" s="29"/>
      <c r="F22" s="30"/>
      <c r="G22" s="17" t="str">
        <f>IFERROR(IF(VLOOKUP(B22,DB!$A$1:$D$9,4,FALSE)=$C$7,"","(注意)現在、他区分の財産名が選択されています。"),"")</f>
        <v/>
      </c>
    </row>
    <row r="23" spans="2:8" ht="27" customHeight="1">
      <c r="B23" s="28"/>
      <c r="C23" s="28"/>
      <c r="D23" s="29"/>
      <c r="E23" s="29"/>
      <c r="F23" s="30"/>
      <c r="G23" s="17" t="str">
        <f>IFERROR(IF(VLOOKUP(B23,DB!$A$1:$D$9,4,FALSE)=$C$7,"","(注意)現在、他区分の財産名が選択されています。"),"")</f>
        <v/>
      </c>
    </row>
    <row r="24" spans="2:8" ht="27" customHeight="1">
      <c r="B24" s="28"/>
      <c r="C24" s="28"/>
      <c r="D24" s="29"/>
      <c r="E24" s="29"/>
      <c r="F24" s="30"/>
      <c r="G24" s="17"/>
    </row>
    <row r="25" spans="2:8" ht="27" customHeight="1">
      <c r="B25" s="28"/>
      <c r="C25" s="28"/>
      <c r="D25" s="29"/>
      <c r="E25" s="29"/>
      <c r="F25" s="30"/>
      <c r="G25" s="17"/>
    </row>
    <row r="26" spans="2:8" ht="27" customHeight="1">
      <c r="B26" s="28"/>
      <c r="C26" s="28"/>
      <c r="D26" s="29"/>
      <c r="E26" s="29"/>
      <c r="F26" s="30"/>
      <c r="G26" s="17"/>
    </row>
    <row r="27" spans="2:8" ht="27" customHeight="1">
      <c r="B27" s="28"/>
      <c r="C27" s="28"/>
      <c r="D27" s="29"/>
      <c r="E27" s="29"/>
      <c r="F27" s="30"/>
      <c r="G27" s="17"/>
    </row>
    <row r="28" spans="2:8" ht="27" customHeight="1">
      <c r="B28" s="28"/>
      <c r="C28" s="28"/>
      <c r="D28" s="29"/>
      <c r="E28" s="29"/>
      <c r="F28" s="30"/>
      <c r="G28" s="17"/>
    </row>
    <row r="29" spans="2:8" ht="27" customHeight="1">
      <c r="B29" s="28"/>
      <c r="C29" s="28"/>
      <c r="D29" s="29"/>
      <c r="E29" s="29"/>
      <c r="F29" s="30"/>
      <c r="G29" s="17"/>
    </row>
    <row r="30" spans="2:8" ht="27" customHeight="1">
      <c r="B30" s="28"/>
      <c r="C30" s="28"/>
      <c r="D30" s="29"/>
      <c r="E30" s="29"/>
      <c r="F30" s="30"/>
      <c r="G30" s="17"/>
    </row>
    <row r="31" spans="2:8" ht="27" customHeight="1">
      <c r="B31" s="28"/>
      <c r="C31" s="28"/>
      <c r="D31" s="29"/>
      <c r="E31" s="29"/>
      <c r="F31" s="30"/>
      <c r="G31" s="17"/>
    </row>
    <row r="32" spans="2:8" ht="27" customHeight="1">
      <c r="B32" s="28"/>
      <c r="C32" s="28"/>
      <c r="D32" s="29"/>
      <c r="E32" s="29"/>
      <c r="F32" s="30"/>
      <c r="G32" s="17" t="str">
        <f>IFERROR(IF(VLOOKUP(B32,DB!$A$1:$D$9,4,FALSE)=$C$7,"","(注意)現在、他区分の財産名が選択されています。"),"")</f>
        <v/>
      </c>
    </row>
    <row r="33" spans="2:7" ht="27" customHeight="1">
      <c r="B33" s="28"/>
      <c r="C33" s="28"/>
      <c r="D33" s="29"/>
      <c r="E33" s="29"/>
      <c r="F33" s="30"/>
      <c r="G33" s="17" t="str">
        <f>IFERROR(IF(VLOOKUP(B33,DB!$A$1:$D$9,4,FALSE)=$C$7,"","(注意)現在、他区分の財産名が選択されています。"),"")</f>
        <v/>
      </c>
    </row>
    <row r="35" spans="2:7" ht="24">
      <c r="B35" s="25" t="s">
        <v>85</v>
      </c>
    </row>
    <row r="36" spans="2:7" ht="35.25">
      <c r="B36" s="26">
        <f>様式第21!E28</f>
        <v>0</v>
      </c>
      <c r="C36" s="27"/>
    </row>
    <row r="38" spans="2:7" ht="85.5" customHeight="1">
      <c r="B38" s="42" t="s">
        <v>86</v>
      </c>
      <c r="C38" s="42"/>
      <c r="D38" s="42"/>
      <c r="E38" s="42"/>
      <c r="F38" s="42"/>
      <c r="G38" s="42"/>
    </row>
  </sheetData>
  <sheetProtection algorithmName="SHA-512" hashValue="3ly5kggoXnQuJ8dMTvPS/AIvZySSkltMbaspg9fWaacJ4k7Cbp1+gue+FSCkIm9Xn47m2KGiV+ZJPyRhFhPFxQ==" saltValue="tP18omvomrfTtjxfuA0VHQ==" spinCount="100000" sheet="1" objects="1" scenarios="1"/>
  <mergeCells count="12">
    <mergeCell ref="F5:G7"/>
    <mergeCell ref="F4:G4"/>
    <mergeCell ref="C6:E6"/>
    <mergeCell ref="B38:G38"/>
    <mergeCell ref="B2:G2"/>
    <mergeCell ref="B9:G9"/>
    <mergeCell ref="B14:G14"/>
    <mergeCell ref="C11:G11"/>
    <mergeCell ref="C12:G12"/>
    <mergeCell ref="C7:E7"/>
    <mergeCell ref="C4:E4"/>
    <mergeCell ref="C5:E5"/>
  </mergeCells>
  <phoneticPr fontId="4"/>
  <conditionalFormatting sqref="B19:F33">
    <cfRule type="expression" dxfId="1" priority="1">
      <formula>$C$7="区分2_石油ガス配送車両導入事業"</formula>
    </cfRule>
  </conditionalFormatting>
  <conditionalFormatting sqref="B20:F33">
    <cfRule type="expression" dxfId="0" priority="2">
      <formula>$C$7="区分3_石油ガス充填所自動化設備導入事業"</formula>
    </cfRule>
  </conditionalFormatting>
  <dataValidations count="2">
    <dataValidation type="list" allowBlank="1" showInputMessage="1" showErrorMessage="1" sqref="B18:B33" xr:uid="{66714DC4-F1A4-4C69-A5CC-4962503424EF}">
      <formula1>INDIRECT($C$7)</formula1>
    </dataValidation>
    <dataValidation type="list" allowBlank="1" showInputMessage="1" showErrorMessage="1" sqref="C7:E7" xr:uid="{12D878F4-8055-446E-BFFD-57A1F34611DF}">
      <formula1>区分名</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A361-2A82-486D-A46D-3C30CCBEA286}">
  <sheetPr codeName="Sheet7">
    <tabColor rgb="FF0070C0"/>
  </sheetPr>
  <dimension ref="A1:H33"/>
  <sheetViews>
    <sheetView view="pageBreakPreview" zoomScaleNormal="100" zoomScaleSheetLayoutView="100" workbookViewId="0"/>
  </sheetViews>
  <sheetFormatPr defaultRowHeight="18.75"/>
  <cols>
    <col min="1" max="1" width="40" style="2" customWidth="1"/>
    <col min="2" max="2" width="27.625" style="2" customWidth="1"/>
    <col min="3" max="3" width="10" style="2" customWidth="1"/>
    <col min="4" max="4" width="21.375" style="2" customWidth="1"/>
    <col min="5" max="5" width="18.125" style="2" customWidth="1"/>
    <col min="6" max="6" width="19.25" style="2" bestFit="1" customWidth="1"/>
    <col min="7" max="7" width="10.125" style="2" customWidth="1"/>
    <col min="8" max="8" width="19.5" style="2" customWidth="1"/>
    <col min="9" max="9" width="17" style="2" customWidth="1"/>
    <col min="10" max="16384" width="9" style="2"/>
  </cols>
  <sheetData>
    <row r="1" spans="1:8">
      <c r="A1" s="2" t="s">
        <v>0</v>
      </c>
    </row>
    <row r="2" spans="1:8" ht="19.5">
      <c r="E2" s="3"/>
      <c r="F2" s="4" t="s">
        <v>1</v>
      </c>
      <c r="G2" s="57" t="str">
        <f>IF(入力シート!C4&lt;&gt;"",入力シート!C4,"")</f>
        <v/>
      </c>
      <c r="H2" s="58"/>
    </row>
    <row r="3" spans="1:8" ht="19.5">
      <c r="E3" s="3"/>
      <c r="F3" s="4" t="s">
        <v>2</v>
      </c>
      <c r="G3" s="57" t="str">
        <f>IF(入力シート!C5&lt;&gt;"",入力シート!C5,"")</f>
        <v/>
      </c>
      <c r="H3" s="58"/>
    </row>
    <row r="4" spans="1:8" ht="19.5">
      <c r="A4" s="5" t="s">
        <v>3</v>
      </c>
      <c r="B4" s="5"/>
      <c r="C4" s="5"/>
      <c r="D4" s="5"/>
      <c r="E4" s="3"/>
      <c r="F4" s="4" t="s">
        <v>4</v>
      </c>
      <c r="G4" s="57" t="str">
        <f>IF(入力シート!C6&lt;&gt;"",入力シート!C6,"")</f>
        <v/>
      </c>
      <c r="H4" s="58"/>
    </row>
    <row r="5" spans="1:8" ht="19.5">
      <c r="A5" s="5" t="s">
        <v>5</v>
      </c>
      <c r="B5" s="5"/>
      <c r="C5" s="5"/>
      <c r="D5" s="5"/>
      <c r="E5" s="5"/>
      <c r="F5" s="4" t="s">
        <v>6</v>
      </c>
      <c r="G5" s="57" t="str">
        <f>IF(入力シート!C7&lt;&gt;"",入力シート!C7,"")</f>
        <v/>
      </c>
      <c r="H5" s="58"/>
    </row>
    <row r="6" spans="1:8" ht="33">
      <c r="A6" s="59" t="s">
        <v>7</v>
      </c>
      <c r="B6" s="59"/>
      <c r="C6" s="59"/>
      <c r="D6" s="59"/>
      <c r="E6" s="59"/>
      <c r="F6" s="59"/>
      <c r="G6" s="59"/>
      <c r="H6" s="59"/>
    </row>
    <row r="7" spans="1:8">
      <c r="A7" s="60" t="s">
        <v>25</v>
      </c>
      <c r="B7" s="60"/>
      <c r="C7" s="60"/>
      <c r="D7" s="60"/>
      <c r="E7" s="60"/>
      <c r="F7" s="60"/>
      <c r="G7" s="60"/>
      <c r="H7" s="60"/>
    </row>
    <row r="8" spans="1:8">
      <c r="A8" s="6" t="s">
        <v>8</v>
      </c>
      <c r="B8" s="53" t="str">
        <f>IF(入力シート!C11&lt;&gt;"",入力シート!C11,"")</f>
        <v/>
      </c>
      <c r="C8" s="53"/>
      <c r="D8" s="53"/>
      <c r="E8" s="53"/>
      <c r="F8" s="53"/>
      <c r="G8" s="53"/>
      <c r="H8" s="53"/>
    </row>
    <row r="9" spans="1:8">
      <c r="A9" s="6" t="s">
        <v>9</v>
      </c>
      <c r="B9" s="53" t="str">
        <f>IF(入力シート!C12&lt;&gt;"",入力シート!C12,"")</f>
        <v/>
      </c>
      <c r="C9" s="53"/>
      <c r="D9" s="53"/>
      <c r="E9" s="53"/>
      <c r="F9" s="53"/>
      <c r="G9" s="53"/>
      <c r="H9" s="53"/>
    </row>
    <row r="11" spans="1:8" ht="43.5" customHeight="1">
      <c r="A11" s="7" t="s">
        <v>10</v>
      </c>
      <c r="B11" s="7" t="s">
        <v>11</v>
      </c>
      <c r="C11" s="7" t="s">
        <v>12</v>
      </c>
      <c r="D11" s="8" t="s">
        <v>13</v>
      </c>
      <c r="E11" s="7" t="s">
        <v>14</v>
      </c>
      <c r="F11" s="7" t="s">
        <v>15</v>
      </c>
      <c r="G11" s="8" t="s">
        <v>16</v>
      </c>
      <c r="H11" s="7" t="s">
        <v>17</v>
      </c>
    </row>
    <row r="12" spans="1:8">
      <c r="A12" s="34" t="str">
        <f>IF(入力シート!B18&lt;&gt;"",入力シート!B18,"")</f>
        <v/>
      </c>
      <c r="B12" s="34" t="str">
        <f>IF(入力シート!C18&lt;&gt;"",入力シート!C18,"")</f>
        <v/>
      </c>
      <c r="C12" s="35" t="str">
        <f>IF(入力シート!D18&lt;&gt;"",入力シート!D18,"")</f>
        <v/>
      </c>
      <c r="D12" s="35" t="str">
        <f>IF(入力シート!E18&lt;&gt;"",入力シート!E18,"")</f>
        <v/>
      </c>
      <c r="E12" s="36" t="str">
        <f>IF(AND(C12&lt;&gt;"",D12&lt;&gt;""),C12*D12,"")</f>
        <v/>
      </c>
      <c r="F12" s="37" t="str">
        <f>IF(入力シート!F18&lt;&gt;"",入力シート!F18,"")</f>
        <v/>
      </c>
      <c r="G12" s="34" t="str">
        <f>IF(A12&lt;&gt;"",VLOOKUP(A12,DB!$A$1:$C$9,2,FALSE),"")</f>
        <v/>
      </c>
      <c r="H12" s="34" t="str">
        <f>IF(A12&lt;&gt;"",VLOOKUP(A12,DB!$A$1:$C$9,3,FALSE),"")</f>
        <v/>
      </c>
    </row>
    <row r="13" spans="1:8">
      <c r="A13" s="38" t="str">
        <f>IF(入力シート!B19&lt;&gt;"",入力シート!B19,"")</f>
        <v/>
      </c>
      <c r="B13" s="38" t="str">
        <f>IF(入力シート!C19&lt;&gt;"",入力シート!C19,"")</f>
        <v/>
      </c>
      <c r="C13" s="39" t="str">
        <f>IF(入力シート!D19&lt;&gt;"",入力シート!D19,"")</f>
        <v/>
      </c>
      <c r="D13" s="39" t="str">
        <f>IF(入力シート!E19&lt;&gt;"",入力シート!E19,"")</f>
        <v/>
      </c>
      <c r="E13" s="40" t="str">
        <f t="shared" ref="E13:E27" si="0">IF(AND(C13&lt;&gt;"",D13&lt;&gt;""),C13*D13,"")</f>
        <v/>
      </c>
      <c r="F13" s="41" t="str">
        <f>IF(入力シート!F19&lt;&gt;"",入力シート!F19,"")</f>
        <v/>
      </c>
      <c r="G13" s="38" t="str">
        <f>IF(A13&lt;&gt;"",VLOOKUP(A13,DB!$A$1:$C$9,2,FALSE),"")</f>
        <v/>
      </c>
      <c r="H13" s="38" t="str">
        <f>IF(A13&lt;&gt;"",VLOOKUP(A13,DB!$A$1:$C$9,3,FALSE),"")</f>
        <v/>
      </c>
    </row>
    <row r="14" spans="1:8">
      <c r="A14" s="34" t="str">
        <f>IF(入力シート!B20&lt;&gt;"",入力シート!B20,"")</f>
        <v/>
      </c>
      <c r="B14" s="34" t="str">
        <f>IF(入力シート!C20&lt;&gt;"",入力シート!C20,"")</f>
        <v/>
      </c>
      <c r="C14" s="35" t="str">
        <f>IF(入力シート!D20&lt;&gt;"",入力シート!D20,"")</f>
        <v/>
      </c>
      <c r="D14" s="35" t="str">
        <f>IF(入力シート!E20&lt;&gt;"",入力シート!E20,"")</f>
        <v/>
      </c>
      <c r="E14" s="36" t="str">
        <f t="shared" si="0"/>
        <v/>
      </c>
      <c r="F14" s="37" t="str">
        <f>IF(入力シート!F20&lt;&gt;"",入力シート!F20,"")</f>
        <v/>
      </c>
      <c r="G14" s="34" t="str">
        <f>IF(A14&lt;&gt;"",VLOOKUP(A14,DB!$A$1:$C$9,2,FALSE),"")</f>
        <v/>
      </c>
      <c r="H14" s="34" t="str">
        <f>IF(A14&lt;&gt;"",VLOOKUP(A14,DB!$A$1:$C$9,3,FALSE),"")</f>
        <v/>
      </c>
    </row>
    <row r="15" spans="1:8">
      <c r="A15" s="38" t="str">
        <f>IF(入力シート!B21&lt;&gt;"",入力シート!B21,"")</f>
        <v/>
      </c>
      <c r="B15" s="38" t="str">
        <f>IF(入力シート!C21&lt;&gt;"",入力シート!C21,"")</f>
        <v/>
      </c>
      <c r="C15" s="39" t="str">
        <f>IF(入力シート!D21&lt;&gt;"",入力シート!D21,"")</f>
        <v/>
      </c>
      <c r="D15" s="39" t="str">
        <f>IF(入力シート!E21&lt;&gt;"",入力シート!E21,"")</f>
        <v/>
      </c>
      <c r="E15" s="40" t="str">
        <f t="shared" si="0"/>
        <v/>
      </c>
      <c r="F15" s="41" t="str">
        <f>IF(入力シート!F21&lt;&gt;"",入力シート!F21,"")</f>
        <v/>
      </c>
      <c r="G15" s="38" t="str">
        <f>IF(A15&lt;&gt;"",VLOOKUP(A15,DB!$A$1:$C$9,2,FALSE),"")</f>
        <v/>
      </c>
      <c r="H15" s="38" t="str">
        <f>IF(A15&lt;&gt;"",VLOOKUP(A15,DB!$A$1:$C$9,3,FALSE),"")</f>
        <v/>
      </c>
    </row>
    <row r="16" spans="1:8">
      <c r="A16" s="34" t="str">
        <f>IF(入力シート!B22&lt;&gt;"",入力シート!B22,"")</f>
        <v/>
      </c>
      <c r="B16" s="34" t="str">
        <f>IF(入力シート!C22&lt;&gt;"",入力シート!C22,"")</f>
        <v/>
      </c>
      <c r="C16" s="35" t="str">
        <f>IF(入力シート!D22&lt;&gt;"",入力シート!D22,"")</f>
        <v/>
      </c>
      <c r="D16" s="35" t="str">
        <f>IF(入力シート!E22&lt;&gt;"",入力シート!E22,"")</f>
        <v/>
      </c>
      <c r="E16" s="36" t="str">
        <f t="shared" si="0"/>
        <v/>
      </c>
      <c r="F16" s="37" t="str">
        <f>IF(入力シート!F22&lt;&gt;"",入力シート!F22,"")</f>
        <v/>
      </c>
      <c r="G16" s="34" t="str">
        <f>IF(A16&lt;&gt;"",VLOOKUP(A16,DB!$A$1:$C$9,2,FALSE),"")</f>
        <v/>
      </c>
      <c r="H16" s="34" t="str">
        <f>IF(A16&lt;&gt;"",VLOOKUP(A16,DB!$A$1:$C$9,3,FALSE),"")</f>
        <v/>
      </c>
    </row>
    <row r="17" spans="1:8">
      <c r="A17" s="38" t="str">
        <f>IF(入力シート!B23&lt;&gt;"",入力シート!B23,"")</f>
        <v/>
      </c>
      <c r="B17" s="38" t="str">
        <f>IF(入力シート!C23&lt;&gt;"",入力シート!C23,"")</f>
        <v/>
      </c>
      <c r="C17" s="39" t="str">
        <f>IF(入力シート!D23&lt;&gt;"",入力シート!D23,"")</f>
        <v/>
      </c>
      <c r="D17" s="39" t="str">
        <f>IF(入力シート!E23&lt;&gt;"",入力シート!E23,"")</f>
        <v/>
      </c>
      <c r="E17" s="40" t="str">
        <f t="shared" si="0"/>
        <v/>
      </c>
      <c r="F17" s="41" t="str">
        <f>IF(入力シート!F23&lt;&gt;"",入力シート!F23,"")</f>
        <v/>
      </c>
      <c r="G17" s="38" t="str">
        <f>IF(A17&lt;&gt;"",VLOOKUP(A17,DB!$A$1:$C$9,2,FALSE),"")</f>
        <v/>
      </c>
      <c r="H17" s="38" t="str">
        <f>IF(A17&lt;&gt;"",VLOOKUP(A17,DB!$A$1:$C$9,3,FALSE),"")</f>
        <v/>
      </c>
    </row>
    <row r="18" spans="1:8">
      <c r="A18" s="34" t="str">
        <f>IF(入力シート!B24&lt;&gt;"",入力シート!B24,"")</f>
        <v/>
      </c>
      <c r="B18" s="34" t="str">
        <f>IF(入力シート!C24&lt;&gt;"",入力シート!C24,"")</f>
        <v/>
      </c>
      <c r="C18" s="35" t="str">
        <f>IF(入力シート!D24&lt;&gt;"",入力シート!D24,"")</f>
        <v/>
      </c>
      <c r="D18" s="35" t="str">
        <f>IF(入力シート!E24&lt;&gt;"",入力シート!E24,"")</f>
        <v/>
      </c>
      <c r="E18" s="36" t="str">
        <f t="shared" si="0"/>
        <v/>
      </c>
      <c r="F18" s="37" t="str">
        <f>IF(入力シート!F24&lt;&gt;"",入力シート!F24,"")</f>
        <v/>
      </c>
      <c r="G18" s="34" t="str">
        <f>IF(A18&lt;&gt;"",VLOOKUP(A18,DB!$A$1:$C$9,2,FALSE),"")</f>
        <v/>
      </c>
      <c r="H18" s="34" t="str">
        <f>IF(A18&lt;&gt;"",VLOOKUP(A18,DB!$A$1:$C$9,3,FALSE),"")</f>
        <v/>
      </c>
    </row>
    <row r="19" spans="1:8">
      <c r="A19" s="38" t="str">
        <f>IF(入力シート!B25&lt;&gt;"",入力シート!B25,"")</f>
        <v/>
      </c>
      <c r="B19" s="38" t="str">
        <f>IF(入力シート!C25&lt;&gt;"",入力シート!C25,"")</f>
        <v/>
      </c>
      <c r="C19" s="39" t="str">
        <f>IF(入力シート!D25&lt;&gt;"",入力シート!D25,"")</f>
        <v/>
      </c>
      <c r="D19" s="39" t="str">
        <f>IF(入力シート!E25&lt;&gt;"",入力シート!E25,"")</f>
        <v/>
      </c>
      <c r="E19" s="40" t="str">
        <f t="shared" si="0"/>
        <v/>
      </c>
      <c r="F19" s="41" t="str">
        <f>IF(入力シート!F25&lt;&gt;"",入力シート!F25,"")</f>
        <v/>
      </c>
      <c r="G19" s="38" t="str">
        <f>IF(A19&lt;&gt;"",VLOOKUP(A19,DB!$A$1:$C$9,2,FALSE),"")</f>
        <v/>
      </c>
      <c r="H19" s="38" t="str">
        <f>IF(A19&lt;&gt;"",VLOOKUP(A19,DB!$A$1:$C$9,3,FALSE),"")</f>
        <v/>
      </c>
    </row>
    <row r="20" spans="1:8">
      <c r="A20" s="34" t="str">
        <f>IF(入力シート!B26&lt;&gt;"",入力シート!B26,"")</f>
        <v/>
      </c>
      <c r="B20" s="34" t="str">
        <f>IF(入力シート!C26&lt;&gt;"",入力シート!C26,"")</f>
        <v/>
      </c>
      <c r="C20" s="35" t="str">
        <f>IF(入力シート!D26&lt;&gt;"",入力シート!D26,"")</f>
        <v/>
      </c>
      <c r="D20" s="35" t="str">
        <f>IF(入力シート!E26&lt;&gt;"",入力シート!E26,"")</f>
        <v/>
      </c>
      <c r="E20" s="36" t="str">
        <f t="shared" si="0"/>
        <v/>
      </c>
      <c r="F20" s="37" t="str">
        <f>IF(入力シート!F26&lt;&gt;"",入力シート!F26,"")</f>
        <v/>
      </c>
      <c r="G20" s="34" t="str">
        <f>IF(A20&lt;&gt;"",VLOOKUP(A20,DB!$A$1:$C$9,2,FALSE),"")</f>
        <v/>
      </c>
      <c r="H20" s="34" t="str">
        <f>IF(A20&lt;&gt;"",VLOOKUP(A20,DB!$A$1:$C$9,3,FALSE),"")</f>
        <v/>
      </c>
    </row>
    <row r="21" spans="1:8">
      <c r="A21" s="38" t="str">
        <f>IF(入力シート!B27&lt;&gt;"",入力シート!B27,"")</f>
        <v/>
      </c>
      <c r="B21" s="38" t="str">
        <f>IF(入力シート!C27&lt;&gt;"",入力シート!C27,"")</f>
        <v/>
      </c>
      <c r="C21" s="39" t="str">
        <f>IF(入力シート!D27&lt;&gt;"",入力シート!D27,"")</f>
        <v/>
      </c>
      <c r="D21" s="39" t="str">
        <f>IF(入力シート!E27&lt;&gt;"",入力シート!E27,"")</f>
        <v/>
      </c>
      <c r="E21" s="40" t="str">
        <f t="shared" si="0"/>
        <v/>
      </c>
      <c r="F21" s="41" t="str">
        <f>IF(入力シート!F27&lt;&gt;"",入力シート!F27,"")</f>
        <v/>
      </c>
      <c r="G21" s="38" t="str">
        <f>IF(A21&lt;&gt;"",VLOOKUP(A21,DB!$A$1:$C$9,2,FALSE),"")</f>
        <v/>
      </c>
      <c r="H21" s="38" t="str">
        <f>IF(A21&lt;&gt;"",VLOOKUP(A21,DB!$A$1:$C$9,3,FALSE),"")</f>
        <v/>
      </c>
    </row>
    <row r="22" spans="1:8">
      <c r="A22" s="34" t="str">
        <f>IF(入力シート!B28&lt;&gt;"",入力シート!B28,"")</f>
        <v/>
      </c>
      <c r="B22" s="34" t="str">
        <f>IF(入力シート!C28&lt;&gt;"",入力シート!C28,"")</f>
        <v/>
      </c>
      <c r="C22" s="35" t="str">
        <f>IF(入力シート!D28&lt;&gt;"",入力シート!D28,"")</f>
        <v/>
      </c>
      <c r="D22" s="35" t="str">
        <f>IF(入力シート!E28&lt;&gt;"",入力シート!E28,"")</f>
        <v/>
      </c>
      <c r="E22" s="36" t="str">
        <f t="shared" si="0"/>
        <v/>
      </c>
      <c r="F22" s="37" t="str">
        <f>IF(入力シート!F28&lt;&gt;"",入力シート!F28,"")</f>
        <v/>
      </c>
      <c r="G22" s="34" t="str">
        <f>IF(A22&lt;&gt;"",VLOOKUP(A22,DB!$A$1:$C$9,2,FALSE),"")</f>
        <v/>
      </c>
      <c r="H22" s="34" t="str">
        <f>IF(A22&lt;&gt;"",VLOOKUP(A22,DB!$A$1:$C$9,3,FALSE),"")</f>
        <v/>
      </c>
    </row>
    <row r="23" spans="1:8">
      <c r="A23" s="38" t="str">
        <f>IF(入力シート!B29&lt;&gt;"",入力シート!B29,"")</f>
        <v/>
      </c>
      <c r="B23" s="38" t="str">
        <f>IF(入力シート!C29&lt;&gt;"",入力シート!C29,"")</f>
        <v/>
      </c>
      <c r="C23" s="39" t="str">
        <f>IF(入力シート!D29&lt;&gt;"",入力シート!D29,"")</f>
        <v/>
      </c>
      <c r="D23" s="39" t="str">
        <f>IF(入力シート!E29&lt;&gt;"",入力シート!E29,"")</f>
        <v/>
      </c>
      <c r="E23" s="40" t="str">
        <f t="shared" si="0"/>
        <v/>
      </c>
      <c r="F23" s="41" t="str">
        <f>IF(入力シート!F29&lt;&gt;"",入力シート!F29,"")</f>
        <v/>
      </c>
      <c r="G23" s="38" t="str">
        <f>IF(A23&lt;&gt;"",VLOOKUP(A23,DB!$A$1:$C$9,2,FALSE),"")</f>
        <v/>
      </c>
      <c r="H23" s="38" t="str">
        <f>IF(A23&lt;&gt;"",VLOOKUP(A23,DB!$A$1:$C$9,3,FALSE),"")</f>
        <v/>
      </c>
    </row>
    <row r="24" spans="1:8">
      <c r="A24" s="34" t="str">
        <f>IF(入力シート!B30&lt;&gt;"",入力シート!B30,"")</f>
        <v/>
      </c>
      <c r="B24" s="34" t="str">
        <f>IF(入力シート!C30&lt;&gt;"",入力シート!C30,"")</f>
        <v/>
      </c>
      <c r="C24" s="35" t="str">
        <f>IF(入力シート!D30&lt;&gt;"",入力シート!D30,"")</f>
        <v/>
      </c>
      <c r="D24" s="35" t="str">
        <f>IF(入力シート!E30&lt;&gt;"",入力シート!E30,"")</f>
        <v/>
      </c>
      <c r="E24" s="36" t="str">
        <f t="shared" si="0"/>
        <v/>
      </c>
      <c r="F24" s="37" t="str">
        <f>IF(入力シート!F30&lt;&gt;"",入力シート!F30,"")</f>
        <v/>
      </c>
      <c r="G24" s="34" t="str">
        <f>IF(A24&lt;&gt;"",VLOOKUP(A24,DB!$A$1:$C$9,2,FALSE),"")</f>
        <v/>
      </c>
      <c r="H24" s="34" t="str">
        <f>IF(A24&lt;&gt;"",VLOOKUP(A24,DB!$A$1:$C$9,3,FALSE),"")</f>
        <v/>
      </c>
    </row>
    <row r="25" spans="1:8">
      <c r="A25" s="38" t="str">
        <f>IF(入力シート!B31&lt;&gt;"",入力シート!B31,"")</f>
        <v/>
      </c>
      <c r="B25" s="38" t="str">
        <f>IF(入力シート!C31&lt;&gt;"",入力シート!C31,"")</f>
        <v/>
      </c>
      <c r="C25" s="39" t="str">
        <f>IF(入力シート!D31&lt;&gt;"",入力シート!D31,"")</f>
        <v/>
      </c>
      <c r="D25" s="39" t="str">
        <f>IF(入力シート!E31&lt;&gt;"",入力シート!E31,"")</f>
        <v/>
      </c>
      <c r="E25" s="40" t="str">
        <f t="shared" si="0"/>
        <v/>
      </c>
      <c r="F25" s="41" t="str">
        <f>IF(入力シート!F31&lt;&gt;"",入力シート!F31,"")</f>
        <v/>
      </c>
      <c r="G25" s="38" t="str">
        <f>IF(A25&lt;&gt;"",VLOOKUP(A25,DB!$A$1:$C$9,2,FALSE),"")</f>
        <v/>
      </c>
      <c r="H25" s="38" t="str">
        <f>IF(A25&lt;&gt;"",VLOOKUP(A25,DB!$A$1:$C$9,3,FALSE),"")</f>
        <v/>
      </c>
    </row>
    <row r="26" spans="1:8">
      <c r="A26" s="34" t="str">
        <f>IF(入力シート!B32&lt;&gt;"",入力シート!B32,"")</f>
        <v/>
      </c>
      <c r="B26" s="34" t="str">
        <f>IF(入力シート!C32&lt;&gt;"",入力シート!C32,"")</f>
        <v/>
      </c>
      <c r="C26" s="35" t="str">
        <f>IF(入力シート!D32&lt;&gt;"",入力シート!D32,"")</f>
        <v/>
      </c>
      <c r="D26" s="35" t="str">
        <f>IF(入力シート!E32&lt;&gt;"",入力シート!E32,"")</f>
        <v/>
      </c>
      <c r="E26" s="36" t="str">
        <f t="shared" si="0"/>
        <v/>
      </c>
      <c r="F26" s="37" t="str">
        <f>IF(入力シート!F32&lt;&gt;"",入力シート!F32,"")</f>
        <v/>
      </c>
      <c r="G26" s="34" t="str">
        <f>IF(A26&lt;&gt;"",VLOOKUP(A26,DB!$A$1:$C$9,2,FALSE),"")</f>
        <v/>
      </c>
      <c r="H26" s="34" t="str">
        <f>IF(A26&lt;&gt;"",VLOOKUP(A26,DB!$A$1:$C$9,3,FALSE),"")</f>
        <v/>
      </c>
    </row>
    <row r="27" spans="1:8">
      <c r="A27" s="38" t="str">
        <f>IF(入力シート!B33&lt;&gt;"",入力シート!B33,"")</f>
        <v/>
      </c>
      <c r="B27" s="38" t="str">
        <f>IF(入力シート!C33&lt;&gt;"",入力シート!C33,"")</f>
        <v/>
      </c>
      <c r="C27" s="39" t="str">
        <f>IF(入力シート!D33&lt;&gt;"",入力シート!D33,"")</f>
        <v/>
      </c>
      <c r="D27" s="39" t="str">
        <f>IF(入力シート!E33&lt;&gt;"",入力シート!E33,"")</f>
        <v/>
      </c>
      <c r="E27" s="40" t="str">
        <f t="shared" si="0"/>
        <v/>
      </c>
      <c r="F27" s="41" t="str">
        <f>IF(入力シート!F33&lt;&gt;"",入力シート!F33,"")</f>
        <v/>
      </c>
      <c r="G27" s="38" t="str">
        <f>IF(A27&lt;&gt;"",VLOOKUP(A27,DB!$A$1:$C$9,2,FALSE),"")</f>
        <v/>
      </c>
      <c r="H27" s="38" t="str">
        <f>IF(A27&lt;&gt;"",VLOOKUP(A27,DB!$A$1:$C$9,3,FALSE),"")</f>
        <v/>
      </c>
    </row>
    <row r="28" spans="1:8" ht="19.5">
      <c r="A28" s="9" t="s">
        <v>18</v>
      </c>
      <c r="B28" s="10"/>
      <c r="C28" s="10"/>
      <c r="D28" s="10"/>
      <c r="E28" s="14">
        <f>SUM(E12:E26)</f>
        <v>0</v>
      </c>
      <c r="F28" s="54" t="str">
        <f>IF(入力シート!C7="区分1_スマートメーター「LPWA通信機器」等の導入事業",IF(E28&gt;12500000,"(備考)※ただし補助対象経費は12,500,000円とする。",""),"")</f>
        <v/>
      </c>
      <c r="G28" s="55"/>
      <c r="H28" s="56"/>
    </row>
    <row r="31" spans="1:8">
      <c r="A31" s="11" t="s">
        <v>19</v>
      </c>
    </row>
    <row r="32" spans="1:8">
      <c r="A32" s="11" t="s">
        <v>24</v>
      </c>
      <c r="B32" s="5"/>
    </row>
    <row r="33" spans="1:1">
      <c r="A33" s="11" t="s">
        <v>20</v>
      </c>
    </row>
  </sheetData>
  <sheetProtection algorithmName="SHA-512" hashValue="TAdhlx27vbOy3vdDy0VTjl5uM45Sq7S/2rXSFWrV5kAuieiAwYwXWYYfLaIH9s4iz7X27g0PX/9H5TgVdCFIYQ==" saltValue="lD6BuiVx4pcTCgR+06ijNw==" spinCount="100000" sheet="1" objects="1" scenarios="1"/>
  <mergeCells count="9">
    <mergeCell ref="B8:H8"/>
    <mergeCell ref="B9:H9"/>
    <mergeCell ref="F28:H28"/>
    <mergeCell ref="G2:H2"/>
    <mergeCell ref="G3:H3"/>
    <mergeCell ref="G4:H4"/>
    <mergeCell ref="G5:H5"/>
    <mergeCell ref="A6:H6"/>
    <mergeCell ref="A7:H7"/>
  </mergeCells>
  <phoneticPr fontId="4"/>
  <pageMargins left="7.874015748031496E-2" right="3.937007874015748E-2" top="0.15748031496062992" bottom="0.15748031496062992" header="0" footer="0"/>
  <pageSetup paperSize="9" scale="80" orientation="landscape" r:id="rId1"/>
  <colBreaks count="1" manualBreakCount="1">
    <brk id="8"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FA20-27FD-4934-972A-6520DD2ED525}">
  <sheetPr codeName="Sheet8">
    <tabColor rgb="FF0070C0"/>
  </sheetPr>
  <dimension ref="A1:H33"/>
  <sheetViews>
    <sheetView view="pageBreakPreview" zoomScaleNormal="100" zoomScaleSheetLayoutView="100" workbookViewId="0"/>
  </sheetViews>
  <sheetFormatPr defaultRowHeight="18.75"/>
  <cols>
    <col min="1" max="1" width="40" style="2" customWidth="1"/>
    <col min="2" max="2" width="27.625" style="2" customWidth="1"/>
    <col min="3" max="3" width="10" style="2" customWidth="1"/>
    <col min="4" max="4" width="21.375" style="2" customWidth="1"/>
    <col min="5" max="5" width="18.125" style="2" customWidth="1"/>
    <col min="6" max="6" width="19.25" style="2" bestFit="1" customWidth="1"/>
    <col min="7" max="7" width="10" style="2" customWidth="1"/>
    <col min="8" max="8" width="19.5" style="2" customWidth="1"/>
    <col min="9" max="9" width="17" style="2" customWidth="1"/>
    <col min="10" max="16384" width="9" style="2"/>
  </cols>
  <sheetData>
    <row r="1" spans="1:8">
      <c r="A1" s="2" t="s">
        <v>21</v>
      </c>
    </row>
    <row r="2" spans="1:8" ht="19.5">
      <c r="E2" s="3"/>
      <c r="F2" s="4" t="s">
        <v>1</v>
      </c>
      <c r="G2" s="57" t="str">
        <f>IF(入力シート!C4&lt;&gt;"",入力シート!C4,"")</f>
        <v/>
      </c>
      <c r="H2" s="58"/>
    </row>
    <row r="3" spans="1:8" ht="19.5">
      <c r="E3" s="3"/>
      <c r="F3" s="4" t="s">
        <v>2</v>
      </c>
      <c r="G3" s="57" t="str">
        <f>IF(入力シート!C5&lt;&gt;"",入力シート!C5,"")</f>
        <v/>
      </c>
      <c r="H3" s="58"/>
    </row>
    <row r="4" spans="1:8" ht="19.5">
      <c r="A4" s="5" t="s">
        <v>3</v>
      </c>
      <c r="B4" s="5"/>
      <c r="C4" s="5"/>
      <c r="D4" s="5"/>
      <c r="E4" s="3"/>
      <c r="F4" s="4" t="s">
        <v>4</v>
      </c>
      <c r="G4" s="57" t="str">
        <f>IF(入力シート!C6&lt;&gt;"",入力シート!C6,"")</f>
        <v/>
      </c>
      <c r="H4" s="58"/>
    </row>
    <row r="5" spans="1:8" ht="19.5">
      <c r="A5" s="5" t="s">
        <v>5</v>
      </c>
      <c r="B5" s="5"/>
      <c r="C5" s="5"/>
      <c r="D5" s="5"/>
      <c r="E5" s="5"/>
      <c r="F5" s="4" t="s">
        <v>6</v>
      </c>
      <c r="G5" s="57" t="str">
        <f>IF(入力シート!C7&lt;&gt;"",入力シート!C7,"")</f>
        <v/>
      </c>
      <c r="H5" s="58"/>
    </row>
    <row r="6" spans="1:8" ht="33">
      <c r="A6" s="59" t="s">
        <v>22</v>
      </c>
      <c r="B6" s="59"/>
      <c r="C6" s="59"/>
      <c r="D6" s="59"/>
      <c r="E6" s="59"/>
      <c r="F6" s="59"/>
      <c r="G6" s="59"/>
      <c r="H6" s="59"/>
    </row>
    <row r="7" spans="1:8">
      <c r="A7" s="60" t="s">
        <v>23</v>
      </c>
      <c r="B7" s="60"/>
      <c r="C7" s="60"/>
      <c r="D7" s="60"/>
      <c r="E7" s="60"/>
      <c r="F7" s="60"/>
      <c r="G7" s="60"/>
      <c r="H7" s="60"/>
    </row>
    <row r="8" spans="1:8">
      <c r="A8" s="6" t="s">
        <v>8</v>
      </c>
      <c r="B8" s="53" t="str">
        <f>IF(入力シート!C11&lt;&gt;"",入力シート!C11,"")</f>
        <v/>
      </c>
      <c r="C8" s="53"/>
      <c r="D8" s="53"/>
      <c r="E8" s="53"/>
      <c r="F8" s="53"/>
      <c r="G8" s="53"/>
      <c r="H8" s="53"/>
    </row>
    <row r="9" spans="1:8">
      <c r="A9" s="6" t="s">
        <v>9</v>
      </c>
      <c r="B9" s="53" t="str">
        <f>IF(入力シート!C12&lt;&gt;"",入力シート!C12,"")</f>
        <v/>
      </c>
      <c r="C9" s="53"/>
      <c r="D9" s="53"/>
      <c r="E9" s="53"/>
      <c r="F9" s="53"/>
      <c r="G9" s="53"/>
      <c r="H9" s="53"/>
    </row>
    <row r="11" spans="1:8" ht="43.5" customHeight="1">
      <c r="A11" s="7" t="s">
        <v>10</v>
      </c>
      <c r="B11" s="7" t="s">
        <v>11</v>
      </c>
      <c r="C11" s="7" t="s">
        <v>12</v>
      </c>
      <c r="D11" s="8" t="s">
        <v>13</v>
      </c>
      <c r="E11" s="7" t="s">
        <v>14</v>
      </c>
      <c r="F11" s="7" t="s">
        <v>15</v>
      </c>
      <c r="G11" s="8" t="s">
        <v>16</v>
      </c>
      <c r="H11" s="7" t="s">
        <v>17</v>
      </c>
    </row>
    <row r="12" spans="1:8">
      <c r="A12" s="34" t="str">
        <f>IF(入力シート!B18&lt;&gt;"",入力シート!B18,"")</f>
        <v/>
      </c>
      <c r="B12" s="34" t="str">
        <f>IF(入力シート!C18&lt;&gt;"",入力シート!C18,"")</f>
        <v/>
      </c>
      <c r="C12" s="35" t="str">
        <f>IF(入力シート!D18&lt;&gt;"",入力シート!D18,"")</f>
        <v/>
      </c>
      <c r="D12" s="35" t="str">
        <f>IF(入力シート!E18&lt;&gt;"",入力シート!E18,"")</f>
        <v/>
      </c>
      <c r="E12" s="36" t="str">
        <f>IF(AND(C12&lt;&gt;"",D12&lt;&gt;""),C12*D12,"")</f>
        <v/>
      </c>
      <c r="F12" s="37" t="str">
        <f>IF(入力シート!F18&lt;&gt;"",入力シート!F18,"")</f>
        <v/>
      </c>
      <c r="G12" s="34" t="str">
        <f>IF(A12&lt;&gt;"",VLOOKUP(A12,DB!$A$1:$C$9,2,FALSE),"")</f>
        <v/>
      </c>
      <c r="H12" s="34" t="str">
        <f>IF(A12&lt;&gt;"",VLOOKUP(A12,DB!$A$1:$C$9,3,FALSE),"")</f>
        <v/>
      </c>
    </row>
    <row r="13" spans="1:8">
      <c r="A13" s="38" t="str">
        <f>IF(入力シート!B19&lt;&gt;"",入力シート!B19,"")</f>
        <v/>
      </c>
      <c r="B13" s="38" t="str">
        <f>IF(入力シート!C19&lt;&gt;"",入力シート!C19,"")</f>
        <v/>
      </c>
      <c r="C13" s="39" t="str">
        <f>IF(入力シート!D19&lt;&gt;"",入力シート!D19,"")</f>
        <v/>
      </c>
      <c r="D13" s="39" t="str">
        <f>IF(入力シート!E19&lt;&gt;"",入力シート!E19,"")</f>
        <v/>
      </c>
      <c r="E13" s="40" t="str">
        <f t="shared" ref="E13:E27" si="0">IF(AND(C13&lt;&gt;"",D13&lt;&gt;""),C13*D13,"")</f>
        <v/>
      </c>
      <c r="F13" s="41" t="str">
        <f>IF(入力シート!F19&lt;&gt;"",入力シート!F19,"")</f>
        <v/>
      </c>
      <c r="G13" s="38" t="str">
        <f>IF(A13&lt;&gt;"",VLOOKUP(A13,DB!$A$1:$C$9,2,FALSE),"")</f>
        <v/>
      </c>
      <c r="H13" s="38" t="str">
        <f>IF(A13&lt;&gt;"",VLOOKUP(A13,DB!$A$1:$C$9,3,FALSE),"")</f>
        <v/>
      </c>
    </row>
    <row r="14" spans="1:8">
      <c r="A14" s="34" t="str">
        <f>IF(入力シート!B20&lt;&gt;"",入力シート!B20,"")</f>
        <v/>
      </c>
      <c r="B14" s="34" t="str">
        <f>IF(入力シート!C20&lt;&gt;"",入力シート!C20,"")</f>
        <v/>
      </c>
      <c r="C14" s="35" t="str">
        <f>IF(入力シート!D20&lt;&gt;"",入力シート!D20,"")</f>
        <v/>
      </c>
      <c r="D14" s="35" t="str">
        <f>IF(入力シート!E20&lt;&gt;"",入力シート!E20,"")</f>
        <v/>
      </c>
      <c r="E14" s="36" t="str">
        <f t="shared" si="0"/>
        <v/>
      </c>
      <c r="F14" s="37" t="str">
        <f>IF(入力シート!F20&lt;&gt;"",入力シート!F20,"")</f>
        <v/>
      </c>
      <c r="G14" s="34" t="str">
        <f>IF(A14&lt;&gt;"",VLOOKUP(A14,DB!$A$1:$C$9,2,FALSE),"")</f>
        <v/>
      </c>
      <c r="H14" s="34" t="str">
        <f>IF(A14&lt;&gt;"",VLOOKUP(A14,DB!$A$1:$C$9,3,FALSE),"")</f>
        <v/>
      </c>
    </row>
    <row r="15" spans="1:8">
      <c r="A15" s="38" t="str">
        <f>IF(入力シート!B21&lt;&gt;"",入力シート!B21,"")</f>
        <v/>
      </c>
      <c r="B15" s="38" t="str">
        <f>IF(入力シート!C21&lt;&gt;"",入力シート!C21,"")</f>
        <v/>
      </c>
      <c r="C15" s="39" t="str">
        <f>IF(入力シート!D21&lt;&gt;"",入力シート!D21,"")</f>
        <v/>
      </c>
      <c r="D15" s="39" t="str">
        <f>IF(入力シート!E21&lt;&gt;"",入力シート!E21,"")</f>
        <v/>
      </c>
      <c r="E15" s="40" t="str">
        <f t="shared" si="0"/>
        <v/>
      </c>
      <c r="F15" s="41" t="str">
        <f>IF(入力シート!F21&lt;&gt;"",入力シート!F21,"")</f>
        <v/>
      </c>
      <c r="G15" s="38" t="str">
        <f>IF(A15&lt;&gt;"",VLOOKUP(A15,DB!$A$1:$C$9,2,FALSE),"")</f>
        <v/>
      </c>
      <c r="H15" s="38" t="str">
        <f>IF(A15&lt;&gt;"",VLOOKUP(A15,DB!$A$1:$C$9,3,FALSE),"")</f>
        <v/>
      </c>
    </row>
    <row r="16" spans="1:8">
      <c r="A16" s="34" t="str">
        <f>IF(入力シート!B22&lt;&gt;"",入力シート!B22,"")</f>
        <v/>
      </c>
      <c r="B16" s="34" t="str">
        <f>IF(入力シート!C22&lt;&gt;"",入力シート!C22,"")</f>
        <v/>
      </c>
      <c r="C16" s="35" t="str">
        <f>IF(入力シート!D22&lt;&gt;"",入力シート!D22,"")</f>
        <v/>
      </c>
      <c r="D16" s="35" t="str">
        <f>IF(入力シート!E22&lt;&gt;"",入力シート!E22,"")</f>
        <v/>
      </c>
      <c r="E16" s="36" t="str">
        <f t="shared" si="0"/>
        <v/>
      </c>
      <c r="F16" s="37" t="str">
        <f>IF(入力シート!F22&lt;&gt;"",入力シート!F22,"")</f>
        <v/>
      </c>
      <c r="G16" s="34" t="str">
        <f>IF(A16&lt;&gt;"",VLOOKUP(A16,DB!$A$1:$C$9,2,FALSE),"")</f>
        <v/>
      </c>
      <c r="H16" s="34" t="str">
        <f>IF(A16&lt;&gt;"",VLOOKUP(A16,DB!$A$1:$C$9,3,FALSE),"")</f>
        <v/>
      </c>
    </row>
    <row r="17" spans="1:8">
      <c r="A17" s="38" t="str">
        <f>IF(入力シート!B23&lt;&gt;"",入力シート!B23,"")</f>
        <v/>
      </c>
      <c r="B17" s="38" t="str">
        <f>IF(入力シート!C23&lt;&gt;"",入力シート!C23,"")</f>
        <v/>
      </c>
      <c r="C17" s="39" t="str">
        <f>IF(入力シート!D23&lt;&gt;"",入力シート!D23,"")</f>
        <v/>
      </c>
      <c r="D17" s="39" t="str">
        <f>IF(入力シート!E23&lt;&gt;"",入力シート!E23,"")</f>
        <v/>
      </c>
      <c r="E17" s="40" t="str">
        <f t="shared" si="0"/>
        <v/>
      </c>
      <c r="F17" s="41" t="str">
        <f>IF(入力シート!F23&lt;&gt;"",入力シート!F23,"")</f>
        <v/>
      </c>
      <c r="G17" s="38" t="str">
        <f>IF(A17&lt;&gt;"",VLOOKUP(A17,DB!$A$1:$C$9,2,FALSE),"")</f>
        <v/>
      </c>
      <c r="H17" s="38" t="str">
        <f>IF(A17&lt;&gt;"",VLOOKUP(A17,DB!$A$1:$C$9,3,FALSE),"")</f>
        <v/>
      </c>
    </row>
    <row r="18" spans="1:8">
      <c r="A18" s="34" t="str">
        <f>IF(入力シート!B24&lt;&gt;"",入力シート!B24,"")</f>
        <v/>
      </c>
      <c r="B18" s="34" t="str">
        <f>IF(入力シート!C24&lt;&gt;"",入力シート!C24,"")</f>
        <v/>
      </c>
      <c r="C18" s="35" t="str">
        <f>IF(入力シート!D24&lt;&gt;"",入力シート!D24,"")</f>
        <v/>
      </c>
      <c r="D18" s="35" t="str">
        <f>IF(入力シート!E24&lt;&gt;"",入力シート!E24,"")</f>
        <v/>
      </c>
      <c r="E18" s="36" t="str">
        <f t="shared" si="0"/>
        <v/>
      </c>
      <c r="F18" s="37" t="str">
        <f>IF(入力シート!F24&lt;&gt;"",入力シート!F24,"")</f>
        <v/>
      </c>
      <c r="G18" s="34" t="str">
        <f>IF(A18&lt;&gt;"",VLOOKUP(A18,DB!$A$1:$C$9,2,FALSE),"")</f>
        <v/>
      </c>
      <c r="H18" s="34" t="str">
        <f>IF(A18&lt;&gt;"",VLOOKUP(A18,DB!$A$1:$C$9,3,FALSE),"")</f>
        <v/>
      </c>
    </row>
    <row r="19" spans="1:8">
      <c r="A19" s="38" t="str">
        <f>IF(入力シート!B25&lt;&gt;"",入力シート!B25,"")</f>
        <v/>
      </c>
      <c r="B19" s="38" t="str">
        <f>IF(入力シート!C25&lt;&gt;"",入力シート!C25,"")</f>
        <v/>
      </c>
      <c r="C19" s="39" t="str">
        <f>IF(入力シート!D25&lt;&gt;"",入力シート!D25,"")</f>
        <v/>
      </c>
      <c r="D19" s="39" t="str">
        <f>IF(入力シート!E25&lt;&gt;"",入力シート!E25,"")</f>
        <v/>
      </c>
      <c r="E19" s="40" t="str">
        <f t="shared" si="0"/>
        <v/>
      </c>
      <c r="F19" s="41" t="str">
        <f>IF(入力シート!F25&lt;&gt;"",入力シート!F25,"")</f>
        <v/>
      </c>
      <c r="G19" s="38" t="str">
        <f>IF(A19&lt;&gt;"",VLOOKUP(A19,DB!$A$1:$C$9,2,FALSE),"")</f>
        <v/>
      </c>
      <c r="H19" s="38" t="str">
        <f>IF(A19&lt;&gt;"",VLOOKUP(A19,DB!$A$1:$C$9,3,FALSE),"")</f>
        <v/>
      </c>
    </row>
    <row r="20" spans="1:8">
      <c r="A20" s="34" t="str">
        <f>IF(入力シート!B26&lt;&gt;"",入力シート!B26,"")</f>
        <v/>
      </c>
      <c r="B20" s="34" t="str">
        <f>IF(入力シート!C26&lt;&gt;"",入力シート!C26,"")</f>
        <v/>
      </c>
      <c r="C20" s="35" t="str">
        <f>IF(入力シート!D26&lt;&gt;"",入力シート!D26,"")</f>
        <v/>
      </c>
      <c r="D20" s="35" t="str">
        <f>IF(入力シート!E26&lt;&gt;"",入力シート!E26,"")</f>
        <v/>
      </c>
      <c r="E20" s="36" t="str">
        <f t="shared" si="0"/>
        <v/>
      </c>
      <c r="F20" s="37" t="str">
        <f>IF(入力シート!F26&lt;&gt;"",入力シート!F26,"")</f>
        <v/>
      </c>
      <c r="G20" s="34" t="str">
        <f>IF(A20&lt;&gt;"",VLOOKUP(A20,DB!$A$1:$C$9,2,FALSE),"")</f>
        <v/>
      </c>
      <c r="H20" s="34" t="str">
        <f>IF(A20&lt;&gt;"",VLOOKUP(A20,DB!$A$1:$C$9,3,FALSE),"")</f>
        <v/>
      </c>
    </row>
    <row r="21" spans="1:8">
      <c r="A21" s="38" t="str">
        <f>IF(入力シート!B27&lt;&gt;"",入力シート!B27,"")</f>
        <v/>
      </c>
      <c r="B21" s="38" t="str">
        <f>IF(入力シート!C27&lt;&gt;"",入力シート!C27,"")</f>
        <v/>
      </c>
      <c r="C21" s="39" t="str">
        <f>IF(入力シート!D27&lt;&gt;"",入力シート!D27,"")</f>
        <v/>
      </c>
      <c r="D21" s="39" t="str">
        <f>IF(入力シート!E27&lt;&gt;"",入力シート!E27,"")</f>
        <v/>
      </c>
      <c r="E21" s="40" t="str">
        <f t="shared" si="0"/>
        <v/>
      </c>
      <c r="F21" s="41" t="str">
        <f>IF(入力シート!F27&lt;&gt;"",入力シート!F27,"")</f>
        <v/>
      </c>
      <c r="G21" s="38" t="str">
        <f>IF(A21&lt;&gt;"",VLOOKUP(A21,DB!$A$1:$C$9,2,FALSE),"")</f>
        <v/>
      </c>
      <c r="H21" s="38" t="str">
        <f>IF(A21&lt;&gt;"",VLOOKUP(A21,DB!$A$1:$C$9,3,FALSE),"")</f>
        <v/>
      </c>
    </row>
    <row r="22" spans="1:8">
      <c r="A22" s="34" t="str">
        <f>IF(入力シート!B28&lt;&gt;"",入力シート!B28,"")</f>
        <v/>
      </c>
      <c r="B22" s="34" t="str">
        <f>IF(入力シート!C28&lt;&gt;"",入力シート!C28,"")</f>
        <v/>
      </c>
      <c r="C22" s="35" t="str">
        <f>IF(入力シート!D28&lt;&gt;"",入力シート!D28,"")</f>
        <v/>
      </c>
      <c r="D22" s="35" t="str">
        <f>IF(入力シート!E28&lt;&gt;"",入力シート!E28,"")</f>
        <v/>
      </c>
      <c r="E22" s="36" t="str">
        <f t="shared" si="0"/>
        <v/>
      </c>
      <c r="F22" s="37" t="str">
        <f>IF(入力シート!F28&lt;&gt;"",入力シート!F28,"")</f>
        <v/>
      </c>
      <c r="G22" s="34" t="str">
        <f>IF(A22&lt;&gt;"",VLOOKUP(A22,DB!$A$1:$C$9,2,FALSE),"")</f>
        <v/>
      </c>
      <c r="H22" s="34" t="str">
        <f>IF(A22&lt;&gt;"",VLOOKUP(A22,DB!$A$1:$C$9,3,FALSE),"")</f>
        <v/>
      </c>
    </row>
    <row r="23" spans="1:8">
      <c r="A23" s="38" t="str">
        <f>IF(入力シート!B29&lt;&gt;"",入力シート!B29,"")</f>
        <v/>
      </c>
      <c r="B23" s="38" t="str">
        <f>IF(入力シート!C29&lt;&gt;"",入力シート!C29,"")</f>
        <v/>
      </c>
      <c r="C23" s="39" t="str">
        <f>IF(入力シート!D29&lt;&gt;"",入力シート!D29,"")</f>
        <v/>
      </c>
      <c r="D23" s="39" t="str">
        <f>IF(入力シート!E29&lt;&gt;"",入力シート!E29,"")</f>
        <v/>
      </c>
      <c r="E23" s="40" t="str">
        <f t="shared" si="0"/>
        <v/>
      </c>
      <c r="F23" s="41" t="str">
        <f>IF(入力シート!F29&lt;&gt;"",入力シート!F29,"")</f>
        <v/>
      </c>
      <c r="G23" s="38" t="str">
        <f>IF(A23&lt;&gt;"",VLOOKUP(A23,DB!$A$1:$C$9,2,FALSE),"")</f>
        <v/>
      </c>
      <c r="H23" s="38" t="str">
        <f>IF(A23&lt;&gt;"",VLOOKUP(A23,DB!$A$1:$C$9,3,FALSE),"")</f>
        <v/>
      </c>
    </row>
    <row r="24" spans="1:8">
      <c r="A24" s="34" t="str">
        <f>IF(入力シート!B30&lt;&gt;"",入力シート!B30,"")</f>
        <v/>
      </c>
      <c r="B24" s="34" t="str">
        <f>IF(入力シート!C30&lt;&gt;"",入力シート!C30,"")</f>
        <v/>
      </c>
      <c r="C24" s="35" t="str">
        <f>IF(入力シート!D30&lt;&gt;"",入力シート!D30,"")</f>
        <v/>
      </c>
      <c r="D24" s="35" t="str">
        <f>IF(入力シート!E30&lt;&gt;"",入力シート!E30,"")</f>
        <v/>
      </c>
      <c r="E24" s="36" t="str">
        <f t="shared" si="0"/>
        <v/>
      </c>
      <c r="F24" s="37" t="str">
        <f>IF(入力シート!F30&lt;&gt;"",入力シート!F30,"")</f>
        <v/>
      </c>
      <c r="G24" s="34" t="str">
        <f>IF(A24&lt;&gt;"",VLOOKUP(A24,DB!$A$1:$C$9,2,FALSE),"")</f>
        <v/>
      </c>
      <c r="H24" s="34" t="str">
        <f>IF(A24&lt;&gt;"",VLOOKUP(A24,DB!$A$1:$C$9,3,FALSE),"")</f>
        <v/>
      </c>
    </row>
    <row r="25" spans="1:8">
      <c r="A25" s="38" t="str">
        <f>IF(入力シート!B31&lt;&gt;"",入力シート!B31,"")</f>
        <v/>
      </c>
      <c r="B25" s="38" t="str">
        <f>IF(入力シート!C31&lt;&gt;"",入力シート!C31,"")</f>
        <v/>
      </c>
      <c r="C25" s="39" t="str">
        <f>IF(入力シート!D31&lt;&gt;"",入力シート!D31,"")</f>
        <v/>
      </c>
      <c r="D25" s="39" t="str">
        <f>IF(入力シート!E31&lt;&gt;"",入力シート!E31,"")</f>
        <v/>
      </c>
      <c r="E25" s="40" t="str">
        <f t="shared" si="0"/>
        <v/>
      </c>
      <c r="F25" s="41" t="str">
        <f>IF(入力シート!F31&lt;&gt;"",入力シート!F31,"")</f>
        <v/>
      </c>
      <c r="G25" s="38" t="str">
        <f>IF(A25&lt;&gt;"",VLOOKUP(A25,DB!$A$1:$C$9,2,FALSE),"")</f>
        <v/>
      </c>
      <c r="H25" s="38" t="str">
        <f>IF(A25&lt;&gt;"",VLOOKUP(A25,DB!$A$1:$C$9,3,FALSE),"")</f>
        <v/>
      </c>
    </row>
    <row r="26" spans="1:8">
      <c r="A26" s="34" t="str">
        <f>IF(入力シート!B32&lt;&gt;"",入力シート!B32,"")</f>
        <v/>
      </c>
      <c r="B26" s="34" t="str">
        <f>IF(入力シート!C32&lt;&gt;"",入力シート!C32,"")</f>
        <v/>
      </c>
      <c r="C26" s="35" t="str">
        <f>IF(入力シート!D32&lt;&gt;"",入力シート!D32,"")</f>
        <v/>
      </c>
      <c r="D26" s="35" t="str">
        <f>IF(入力シート!E32&lt;&gt;"",入力シート!E32,"")</f>
        <v/>
      </c>
      <c r="E26" s="36" t="str">
        <f t="shared" si="0"/>
        <v/>
      </c>
      <c r="F26" s="37" t="str">
        <f>IF(入力シート!F32&lt;&gt;"",入力シート!F32,"")</f>
        <v/>
      </c>
      <c r="G26" s="34" t="str">
        <f>IF(A26&lt;&gt;"",VLOOKUP(A26,DB!$A$1:$C$9,2,FALSE),"")</f>
        <v/>
      </c>
      <c r="H26" s="34" t="str">
        <f>IF(A26&lt;&gt;"",VLOOKUP(A26,DB!$A$1:$C$9,3,FALSE),"")</f>
        <v/>
      </c>
    </row>
    <row r="27" spans="1:8">
      <c r="A27" s="38" t="str">
        <f>IF(入力シート!B33&lt;&gt;"",入力シート!B33,"")</f>
        <v/>
      </c>
      <c r="B27" s="38" t="str">
        <f>IF(入力シート!C33&lt;&gt;"",入力シート!C33,"")</f>
        <v/>
      </c>
      <c r="C27" s="39" t="str">
        <f>IF(入力シート!D33&lt;&gt;"",入力シート!D33,"")</f>
        <v/>
      </c>
      <c r="D27" s="39" t="str">
        <f>IF(入力シート!E33&lt;&gt;"",入力シート!E33,"")</f>
        <v/>
      </c>
      <c r="E27" s="40" t="str">
        <f t="shared" si="0"/>
        <v/>
      </c>
      <c r="F27" s="41" t="str">
        <f>IF(入力シート!F33&lt;&gt;"",入力シート!F33,"")</f>
        <v/>
      </c>
      <c r="G27" s="38" t="str">
        <f>IF(A27&lt;&gt;"",VLOOKUP(A27,DB!$A$1:$C$9,2,FALSE),"")</f>
        <v/>
      </c>
      <c r="H27" s="38" t="str">
        <f>IF(A27&lt;&gt;"",VLOOKUP(A27,DB!$A$1:$C$9,3,FALSE),"")</f>
        <v/>
      </c>
    </row>
    <row r="28" spans="1:8" ht="19.5">
      <c r="A28" s="9" t="s">
        <v>18</v>
      </c>
      <c r="B28" s="10"/>
      <c r="C28" s="10"/>
      <c r="D28" s="10"/>
      <c r="E28" s="14">
        <f>SUM(E12:E26)</f>
        <v>0</v>
      </c>
      <c r="F28" s="54" t="str">
        <f>IF(入力シート!C7="区分1_スマートメーター「LPWA通信機器」等の導入事業",IF(E28&gt;12500000,"(備考)※ただし補助対象経費は12,500,000円とする。",""),"")</f>
        <v/>
      </c>
      <c r="G28" s="55"/>
      <c r="H28" s="56"/>
    </row>
    <row r="31" spans="1:8">
      <c r="A31" s="11" t="s">
        <v>19</v>
      </c>
    </row>
    <row r="32" spans="1:8">
      <c r="A32" s="11" t="s">
        <v>24</v>
      </c>
      <c r="B32" s="5"/>
    </row>
    <row r="33" spans="1:1">
      <c r="A33" s="11" t="s">
        <v>20</v>
      </c>
    </row>
  </sheetData>
  <sheetProtection algorithmName="SHA-512" hashValue="A0Q1/UW7M0f+npIScfRiX/a8oLJvJun6IQFJshRRPCX9mkxl9TYI+iZF6KaAdtUIu3sUbjeJCL+LKHhwsupc5g==" saltValue="FAQ9VY0VPH2ilEDyk1A6BQ==" spinCount="100000" sheet="1" objects="1" scenarios="1"/>
  <mergeCells count="9">
    <mergeCell ref="B8:H8"/>
    <mergeCell ref="B9:H9"/>
    <mergeCell ref="F28:H28"/>
    <mergeCell ref="G2:H2"/>
    <mergeCell ref="G3:H3"/>
    <mergeCell ref="G4:H4"/>
    <mergeCell ref="G5:H5"/>
    <mergeCell ref="A6:H6"/>
    <mergeCell ref="A7:H7"/>
  </mergeCells>
  <phoneticPr fontId="4"/>
  <pageMargins left="7.874015748031496E-2" right="3.937007874015748E-2" top="0.15748031496062992" bottom="0.15748031496062992" header="0" footer="0"/>
  <pageSetup paperSize="9" scale="80" orientation="landscape" r:id="rId1"/>
  <colBreaks count="1" manualBreakCount="1">
    <brk id="8"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DB</vt:lpstr>
      <vt:lpstr>DB (2)</vt:lpstr>
      <vt:lpstr>記入例(区分1)</vt:lpstr>
      <vt:lpstr>記入例(区分2)</vt:lpstr>
      <vt:lpstr>記入例(区分3)</vt:lpstr>
      <vt:lpstr>入力シート</vt:lpstr>
      <vt:lpstr>様式第20</vt:lpstr>
      <vt:lpstr>様式第21</vt:lpstr>
      <vt:lpstr>'記入例(区分1)'!Print_Area</vt:lpstr>
      <vt:lpstr>'記入例(区分2)'!Print_Area</vt:lpstr>
      <vt:lpstr>'記入例(区分3)'!Print_Area</vt:lpstr>
      <vt:lpstr>区分1_スマートメーター「LPWA通信機器」等の導入事業</vt:lpstr>
      <vt:lpstr>区分2_石油ガス配送車両導入事業</vt:lpstr>
      <vt:lpstr>区分3_石油ガス充填所自動化設備導入事業</vt:lpstr>
      <vt:lpstr>区分名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uesr5</dc:creator>
  <cp:lastModifiedBy>岩﨑MG</cp:lastModifiedBy>
  <cp:lastPrinted>2024-08-27T08:34:27Z</cp:lastPrinted>
  <dcterms:created xsi:type="dcterms:W3CDTF">2015-06-05T18:19:34Z</dcterms:created>
  <dcterms:modified xsi:type="dcterms:W3CDTF">2024-10-04T07:47:06Z</dcterms:modified>
</cp:coreProperties>
</file>